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320" windowWidth="16380" windowHeight="8070" tabRatio="596"/>
  </bookViews>
  <sheets>
    <sheet name="Развернутый" sheetId="1" r:id="rId1"/>
  </sheets>
  <definedNames>
    <definedName name="_xlnm.Print_Area" localSheetId="0">Развернутый!$A$1:$AB$85</definedName>
  </definedNames>
  <calcPr calcId="144525"/>
</workbook>
</file>

<file path=xl/calcChain.xml><?xml version="1.0" encoding="utf-8"?>
<calcChain xmlns="http://schemas.openxmlformats.org/spreadsheetml/2006/main">
  <c r="I33" i="1" l="1"/>
  <c r="K58" i="1"/>
  <c r="I58" i="1" s="1"/>
  <c r="I53" i="1"/>
  <c r="K53" i="1"/>
  <c r="K48" i="1" l="1"/>
  <c r="I48" i="1" s="1"/>
  <c r="K43" i="1"/>
  <c r="I43" i="1" s="1"/>
  <c r="K44" i="1"/>
  <c r="I44" i="1" s="1"/>
  <c r="K42" i="1"/>
  <c r="I42" i="1" s="1"/>
  <c r="K36" i="1"/>
  <c r="I36" i="1" s="1"/>
  <c r="K37" i="1"/>
  <c r="K35" i="1"/>
  <c r="I35" i="1" s="1"/>
  <c r="I25" i="1"/>
  <c r="K25" i="1"/>
  <c r="K28" i="1" l="1"/>
  <c r="I28" i="1" s="1"/>
  <c r="M63" i="1" l="1"/>
  <c r="L63" i="1"/>
  <c r="J63" i="1"/>
  <c r="K63" i="1" l="1"/>
  <c r="K65" i="1"/>
  <c r="I65" i="1" s="1"/>
  <c r="K64" i="1"/>
  <c r="I64" i="1" s="1"/>
  <c r="AN48" i="1" l="1"/>
  <c r="AC33" i="1" l="1"/>
  <c r="AL67" i="1" l="1"/>
  <c r="AL62" i="1"/>
  <c r="I66" i="1" l="1"/>
  <c r="AL66" i="1" l="1"/>
  <c r="I63" i="1"/>
  <c r="R74" i="1"/>
  <c r="S74" i="1"/>
  <c r="T74" i="1"/>
  <c r="U74" i="1"/>
  <c r="V74" i="1"/>
  <c r="W74" i="1"/>
  <c r="X74" i="1"/>
  <c r="Y74" i="1"/>
  <c r="Z74" i="1"/>
  <c r="AA74" i="1"/>
  <c r="AB74" i="1"/>
  <c r="R76" i="1"/>
  <c r="S76" i="1"/>
  <c r="T76" i="1"/>
  <c r="U76" i="1"/>
  <c r="V76" i="1"/>
  <c r="W76" i="1"/>
  <c r="X76" i="1"/>
  <c r="Y76" i="1"/>
  <c r="Z76" i="1"/>
  <c r="AA76" i="1"/>
  <c r="AB76" i="1"/>
  <c r="Q76" i="1"/>
  <c r="R78" i="1"/>
  <c r="S78" i="1"/>
  <c r="T78" i="1"/>
  <c r="U78" i="1"/>
  <c r="V78" i="1"/>
  <c r="W78" i="1"/>
  <c r="X78" i="1"/>
  <c r="Y78" i="1"/>
  <c r="Z78" i="1"/>
  <c r="AA78" i="1"/>
  <c r="AB78" i="1"/>
  <c r="Q78" i="1"/>
  <c r="R77" i="1"/>
  <c r="S77" i="1"/>
  <c r="T77" i="1"/>
  <c r="U77" i="1"/>
  <c r="V77" i="1"/>
  <c r="W77" i="1"/>
  <c r="X77" i="1"/>
  <c r="Y77" i="1"/>
  <c r="Z77" i="1"/>
  <c r="AA77" i="1"/>
  <c r="AB77" i="1"/>
  <c r="Q77" i="1"/>
  <c r="Q75" i="1"/>
  <c r="R75" i="1"/>
  <c r="U75" i="1"/>
  <c r="W75" i="1"/>
  <c r="Y75" i="1"/>
  <c r="AA75" i="1"/>
  <c r="S75" i="1"/>
  <c r="Q74" i="1"/>
  <c r="AB90" i="1" l="1"/>
  <c r="V90" i="1"/>
  <c r="S90" i="1"/>
  <c r="Y90" i="1"/>
  <c r="AA90" i="1"/>
  <c r="X90" i="1"/>
  <c r="U90" i="1"/>
  <c r="R90" i="1"/>
  <c r="Q90" i="1"/>
  <c r="Z90" i="1"/>
  <c r="T90" i="1"/>
  <c r="W90" i="1"/>
  <c r="I61" i="1"/>
  <c r="AL61" i="1" s="1"/>
  <c r="I60" i="1"/>
  <c r="I59" i="1"/>
  <c r="I56" i="1"/>
  <c r="I55" i="1"/>
  <c r="I54" i="1"/>
  <c r="I51" i="1"/>
  <c r="I50" i="1"/>
  <c r="I49" i="1"/>
  <c r="AL54" i="1" l="1"/>
  <c r="AL55" i="1"/>
  <c r="AC32" i="1"/>
  <c r="AL60" i="1"/>
  <c r="AL59" i="1"/>
  <c r="AL50" i="1"/>
  <c r="AL49" i="1"/>
  <c r="AL51" i="1"/>
  <c r="AL56" i="1"/>
  <c r="K45" i="1"/>
  <c r="K39" i="1"/>
  <c r="K26" i="1"/>
  <c r="K27" i="1"/>
  <c r="K29" i="1"/>
  <c r="K30" i="1"/>
  <c r="K31" i="1"/>
  <c r="K32" i="1"/>
  <c r="K24" i="1" l="1"/>
  <c r="D88" i="1"/>
  <c r="E88" i="1"/>
  <c r="F88" i="1"/>
  <c r="G88" i="1"/>
  <c r="H88" i="1"/>
  <c r="C88" i="1"/>
  <c r="D87" i="1"/>
  <c r="E87" i="1"/>
  <c r="F87" i="1"/>
  <c r="G87" i="1"/>
  <c r="H87" i="1"/>
  <c r="C87" i="1"/>
  <c r="D86" i="1"/>
  <c r="E86" i="1"/>
  <c r="F86" i="1"/>
  <c r="G86" i="1"/>
  <c r="H86" i="1"/>
  <c r="C86" i="1"/>
  <c r="AL58" i="1"/>
  <c r="AL53" i="1"/>
  <c r="AL48" i="1"/>
  <c r="AL43" i="1"/>
  <c r="AL44" i="1"/>
  <c r="I45" i="1"/>
  <c r="AL42" i="1"/>
  <c r="I39" i="1"/>
  <c r="AL39" i="1" s="1"/>
  <c r="AL36" i="1"/>
  <c r="I37" i="1"/>
  <c r="AL35" i="1"/>
  <c r="I26" i="1"/>
  <c r="AL26" i="1" s="1"/>
  <c r="I27" i="1"/>
  <c r="AL27" i="1" s="1"/>
  <c r="AL28" i="1"/>
  <c r="I29" i="1"/>
  <c r="AL29" i="1" s="1"/>
  <c r="I30" i="1"/>
  <c r="AL30" i="1" s="1"/>
  <c r="I31" i="1"/>
  <c r="AL31" i="1" s="1"/>
  <c r="I32" i="1"/>
  <c r="AL32" i="1" s="1"/>
  <c r="AL25" i="1"/>
  <c r="R86" i="1"/>
  <c r="R88" i="1" s="1"/>
  <c r="S86" i="1"/>
  <c r="T86" i="1"/>
  <c r="T88" i="1" s="1"/>
  <c r="U86" i="1"/>
  <c r="V86" i="1"/>
  <c r="V88" i="1" s="1"/>
  <c r="W86" i="1"/>
  <c r="X86" i="1"/>
  <c r="X88" i="1" s="1"/>
  <c r="Y86" i="1"/>
  <c r="Z86" i="1"/>
  <c r="Z88" i="1" s="1"/>
  <c r="AA86" i="1"/>
  <c r="AB86" i="1"/>
  <c r="AB88" i="1" s="1"/>
  <c r="AE86" i="1"/>
  <c r="AE88" i="1" s="1"/>
  <c r="AF86" i="1"/>
  <c r="AF88" i="1" s="1"/>
  <c r="AG86" i="1"/>
  <c r="AG88" i="1" s="1"/>
  <c r="AH86" i="1"/>
  <c r="AH88" i="1" s="1"/>
  <c r="AI86" i="1"/>
  <c r="AI88" i="1" s="1"/>
  <c r="AJ86" i="1"/>
  <c r="AJ88" i="1" s="1"/>
  <c r="AK86" i="1"/>
  <c r="AK88" i="1" s="1"/>
  <c r="Q86" i="1"/>
  <c r="J57" i="1"/>
  <c r="M57" i="1"/>
  <c r="N57" i="1"/>
  <c r="O57" i="1"/>
  <c r="P57" i="1"/>
  <c r="J52" i="1"/>
  <c r="M52" i="1"/>
  <c r="N52" i="1"/>
  <c r="O52" i="1"/>
  <c r="P52" i="1"/>
  <c r="J47" i="1"/>
  <c r="M47" i="1"/>
  <c r="N47" i="1"/>
  <c r="N46" i="1" s="1"/>
  <c r="O47" i="1"/>
  <c r="O46" i="1" s="1"/>
  <c r="P47" i="1"/>
  <c r="R69" i="1"/>
  <c r="R91" i="1" s="1"/>
  <c r="T69" i="1"/>
  <c r="T91" i="1" s="1"/>
  <c r="U69" i="1"/>
  <c r="U91" i="1" s="1"/>
  <c r="V69" i="1"/>
  <c r="V91" i="1" s="1"/>
  <c r="W69" i="1"/>
  <c r="W91" i="1" s="1"/>
  <c r="X69" i="1"/>
  <c r="X91" i="1" s="1"/>
  <c r="Y69" i="1"/>
  <c r="Y91" i="1" s="1"/>
  <c r="Z69" i="1"/>
  <c r="Z91" i="1" s="1"/>
  <c r="AA69" i="1"/>
  <c r="AA91" i="1" s="1"/>
  <c r="AB69" i="1"/>
  <c r="AB91" i="1" s="1"/>
  <c r="Q69" i="1"/>
  <c r="Q91" i="1" s="1"/>
  <c r="P46" i="1" l="1"/>
  <c r="J46" i="1"/>
  <c r="M46" i="1"/>
  <c r="AL37" i="1"/>
  <c r="I34" i="1"/>
  <c r="AL45" i="1"/>
  <c r="I41" i="1"/>
  <c r="AL33" i="1"/>
  <c r="I24" i="1"/>
  <c r="U87" i="1"/>
  <c r="U88" i="1" s="1"/>
  <c r="Y87" i="1"/>
  <c r="Y88" i="1" s="1"/>
  <c r="AA87" i="1"/>
  <c r="AA88" i="1" s="1"/>
  <c r="Q87" i="1"/>
  <c r="Q88" i="1" s="1"/>
  <c r="W87" i="1"/>
  <c r="W88" i="1" s="1"/>
  <c r="J41" i="1" l="1"/>
  <c r="J40" i="1" s="1"/>
  <c r="M41" i="1"/>
  <c r="M40" i="1" s="1"/>
  <c r="N41" i="1"/>
  <c r="O41" i="1"/>
  <c r="P41" i="1"/>
  <c r="P40" i="1" s="1"/>
  <c r="AC41" i="1"/>
  <c r="J38" i="1"/>
  <c r="K38" i="1"/>
  <c r="M38" i="1"/>
  <c r="N38" i="1"/>
  <c r="O38" i="1"/>
  <c r="P38" i="1"/>
  <c r="I38" i="1"/>
  <c r="AL38" i="1" s="1"/>
  <c r="J34" i="1"/>
  <c r="K34" i="1"/>
  <c r="K23" i="1" s="1"/>
  <c r="M34" i="1"/>
  <c r="N34" i="1"/>
  <c r="O34" i="1"/>
  <c r="P34" i="1"/>
  <c r="AL34" i="1"/>
  <c r="N24" i="1"/>
  <c r="O24" i="1"/>
  <c r="P24" i="1"/>
  <c r="M24" i="1"/>
  <c r="J24" i="1"/>
  <c r="O40" i="1" l="1"/>
  <c r="N40" i="1"/>
  <c r="J23" i="1"/>
  <c r="J69" i="1" s="1"/>
  <c r="I23" i="1"/>
  <c r="M23" i="1"/>
  <c r="M69" i="1" s="1"/>
  <c r="N23" i="1"/>
  <c r="N69" i="1" s="1"/>
  <c r="P23" i="1"/>
  <c r="P69" i="1" s="1"/>
  <c r="O23" i="1"/>
  <c r="O69" i="1" s="1"/>
  <c r="I52" i="1" l="1"/>
  <c r="AL52" i="1" s="1"/>
  <c r="L34" i="1" l="1"/>
  <c r="AD27" i="1" l="1"/>
  <c r="AD29" i="1"/>
  <c r="AD32" i="1"/>
  <c r="AE32" i="1" s="1"/>
  <c r="AD76" i="1"/>
  <c r="AC77" i="1" s="1"/>
  <c r="AA73" i="1"/>
  <c r="Y73" i="1"/>
  <c r="W73" i="1"/>
  <c r="U73" i="1"/>
  <c r="S73" i="1"/>
  <c r="Q73" i="1"/>
  <c r="Q70" i="1"/>
  <c r="AA68" i="1"/>
  <c r="Y68" i="1"/>
  <c r="W68" i="1"/>
  <c r="U68" i="1"/>
  <c r="Q68" i="1"/>
  <c r="AI67" i="1"/>
  <c r="AH67" i="1"/>
  <c r="AD67" i="1"/>
  <c r="AC67" i="1"/>
  <c r="AI62" i="1"/>
  <c r="AH62" i="1"/>
  <c r="AD62" i="1"/>
  <c r="AC62" i="1"/>
  <c r="AI61" i="1"/>
  <c r="AH61" i="1"/>
  <c r="AD61" i="1"/>
  <c r="AC61" i="1"/>
  <c r="AI60" i="1"/>
  <c r="AH60" i="1"/>
  <c r="AD60" i="1"/>
  <c r="AC60" i="1"/>
  <c r="AI59" i="1"/>
  <c r="AH59" i="1"/>
  <c r="AD59" i="1"/>
  <c r="AC59" i="1"/>
  <c r="AI58" i="1"/>
  <c r="AH58" i="1"/>
  <c r="AC58" i="1"/>
  <c r="AI57" i="1"/>
  <c r="AC57" i="1"/>
  <c r="I57" i="1"/>
  <c r="AL57" i="1" s="1"/>
  <c r="AI56" i="1"/>
  <c r="AH56" i="1"/>
  <c r="AD56" i="1"/>
  <c r="AC56" i="1"/>
  <c r="AI55" i="1"/>
  <c r="AD55" i="1"/>
  <c r="AC55" i="1"/>
  <c r="AI54" i="1"/>
  <c r="AH54" i="1"/>
  <c r="AD54" i="1"/>
  <c r="AC54" i="1"/>
  <c r="AI53" i="1"/>
  <c r="AH53" i="1"/>
  <c r="AC53" i="1"/>
  <c r="AI52" i="1"/>
  <c r="AC52" i="1"/>
  <c r="AI51" i="1"/>
  <c r="AH51" i="1"/>
  <c r="AD51" i="1"/>
  <c r="AC51" i="1"/>
  <c r="AI50" i="1"/>
  <c r="AH50" i="1"/>
  <c r="AD50" i="1"/>
  <c r="AC50" i="1"/>
  <c r="AI49" i="1"/>
  <c r="AH49" i="1"/>
  <c r="AD49" i="1"/>
  <c r="AC49" i="1"/>
  <c r="AI48" i="1"/>
  <c r="AH48" i="1"/>
  <c r="AC48" i="1"/>
  <c r="AC47" i="1"/>
  <c r="AC46" i="1"/>
  <c r="AC45" i="1"/>
  <c r="AC44" i="1"/>
  <c r="AC43" i="1"/>
  <c r="AC42" i="1"/>
  <c r="AD39" i="1"/>
  <c r="AC39" i="1"/>
  <c r="L38" i="1"/>
  <c r="AC38" i="1"/>
  <c r="AC37" i="1"/>
  <c r="AD36" i="1"/>
  <c r="AC36" i="1"/>
  <c r="AC35" i="1"/>
  <c r="AC34" i="1"/>
  <c r="AD30" i="1"/>
  <c r="AC29" i="1"/>
  <c r="AD28" i="1"/>
  <c r="AC28" i="1"/>
  <c r="AD26" i="1"/>
  <c r="AC22" i="1"/>
  <c r="AD22" i="1" l="1"/>
  <c r="AD86" i="1" s="1"/>
  <c r="AD88" i="1" s="1"/>
  <c r="AC86" i="1"/>
  <c r="AC88" i="1" s="1"/>
  <c r="AG53" i="1"/>
  <c r="L57" i="1"/>
  <c r="K57" i="1" s="1"/>
  <c r="AD57" i="1" s="1"/>
  <c r="AE57" i="1" s="1"/>
  <c r="AD48" i="1"/>
  <c r="AE48" i="1" s="1"/>
  <c r="AG58" i="1"/>
  <c r="AD43" i="1"/>
  <c r="AE43" i="1" s="1"/>
  <c r="AD45" i="1"/>
  <c r="AE45" i="1" s="1"/>
  <c r="L47" i="1"/>
  <c r="AD25" i="1"/>
  <c r="AD34" i="1"/>
  <c r="AE34" i="1" s="1"/>
  <c r="AD35" i="1"/>
  <c r="AE35" i="1" s="1"/>
  <c r="AC30" i="1"/>
  <c r="AE30" i="1" s="1"/>
  <c r="AC27" i="1"/>
  <c r="AE27" i="1" s="1"/>
  <c r="AE50" i="1"/>
  <c r="AE51" i="1"/>
  <c r="AD53" i="1"/>
  <c r="AE53" i="1" s="1"/>
  <c r="Q71" i="1"/>
  <c r="AD69" i="1"/>
  <c r="AF69" i="1" s="1"/>
  <c r="Y70" i="1"/>
  <c r="Y71" i="1" s="1"/>
  <c r="AE56" i="1"/>
  <c r="AE61" i="1"/>
  <c r="AE62" i="1"/>
  <c r="AF48" i="1"/>
  <c r="AD38" i="1"/>
  <c r="AE38" i="1" s="1"/>
  <c r="AE49" i="1"/>
  <c r="AE54" i="1"/>
  <c r="AE55" i="1"/>
  <c r="AD58" i="1"/>
  <c r="AE58" i="1" s="1"/>
  <c r="AE59" i="1"/>
  <c r="AD68" i="1"/>
  <c r="W70" i="1"/>
  <c r="AA70" i="1"/>
  <c r="AA71" i="1" s="1"/>
  <c r="U70" i="1"/>
  <c r="U71" i="1" s="1"/>
  <c r="AC73" i="1"/>
  <c r="AE28" i="1"/>
  <c r="AE29" i="1"/>
  <c r="AE36" i="1"/>
  <c r="AC26" i="1"/>
  <c r="AE26" i="1" s="1"/>
  <c r="AE39" i="1"/>
  <c r="AD44" i="1"/>
  <c r="AE44" i="1" s="1"/>
  <c r="AH55" i="1"/>
  <c r="AH57" i="1"/>
  <c r="AE60" i="1"/>
  <c r="AE67" i="1"/>
  <c r="K47" i="1" l="1"/>
  <c r="AL41" i="1"/>
  <c r="AF53" i="1"/>
  <c r="L52" i="1"/>
  <c r="K52" i="1" s="1"/>
  <c r="AD52" i="1" s="1"/>
  <c r="AE52" i="1" s="1"/>
  <c r="AF58" i="1"/>
  <c r="AC25" i="1"/>
  <c r="AE25" i="1" s="1"/>
  <c r="AD47" i="1"/>
  <c r="AE47" i="1" s="1"/>
  <c r="L41" i="1"/>
  <c r="K41" i="1"/>
  <c r="L24" i="1"/>
  <c r="L23" i="1" s="1"/>
  <c r="M68" i="1"/>
  <c r="W71" i="1"/>
  <c r="AH52" i="1"/>
  <c r="AD41" i="1" l="1"/>
  <c r="AE41" i="1" s="1"/>
  <c r="L40" i="1"/>
  <c r="K46" i="1"/>
  <c r="K69" i="1" s="1"/>
  <c r="I86" i="1" s="1"/>
  <c r="I47" i="1"/>
  <c r="L46" i="1"/>
  <c r="L69" i="1" s="1"/>
  <c r="K86" i="1" s="1"/>
  <c r="AD42" i="1"/>
  <c r="AE42" i="1" s="1"/>
  <c r="K40" i="1" l="1"/>
  <c r="AD46" i="1"/>
  <c r="AE46" i="1" s="1"/>
  <c r="I46" i="1"/>
  <c r="AL47" i="1"/>
  <c r="AD31" i="1"/>
  <c r="K68" i="1"/>
  <c r="S69" i="1"/>
  <c r="I40" i="1" l="1"/>
  <c r="I69" i="1"/>
  <c r="AL46" i="1"/>
  <c r="I90" i="1"/>
  <c r="I92" i="1" s="1"/>
  <c r="S87" i="1"/>
  <c r="S88" i="1" s="1"/>
  <c r="S91" i="1"/>
  <c r="S68" i="1"/>
  <c r="S70" i="1"/>
  <c r="L68" i="1"/>
  <c r="K72" i="1"/>
  <c r="I68" i="1"/>
  <c r="AC31" i="1"/>
  <c r="AE31" i="1" s="1"/>
  <c r="K71" i="1" l="1"/>
  <c r="AH69" i="1"/>
  <c r="J71" i="1"/>
  <c r="S71" i="1"/>
  <c r="AC70" i="1"/>
</calcChain>
</file>

<file path=xl/sharedStrings.xml><?xml version="1.0" encoding="utf-8"?>
<sst xmlns="http://schemas.openxmlformats.org/spreadsheetml/2006/main" count="209" uniqueCount="148">
  <si>
    <t>УТВЕРЖДАЮ</t>
  </si>
  <si>
    <t>ПЛАН УЧЕБНОГО ПРОЦЕССА</t>
  </si>
  <si>
    <t>№ ________________________</t>
  </si>
  <si>
    <t>Форма обучения – очная</t>
  </si>
  <si>
    <t>Нормативный срок обучения на  базе</t>
  </si>
  <si>
    <t>Индекс</t>
  </si>
  <si>
    <t>Наименование циклов, предметов, профессиональных модулей, МДК, практик</t>
  </si>
  <si>
    <t>Формы промежуточной аттестации</t>
  </si>
  <si>
    <t>д.б.</t>
  </si>
  <si>
    <t>Объем образовательной нагрузки</t>
  </si>
  <si>
    <t>Учебная нагрузка обучающихся (час.)</t>
  </si>
  <si>
    <t>Распределение учебной нагрузки по курсам  и семестрам  (час. в семестр)</t>
  </si>
  <si>
    <t>Самостоятельная работа</t>
  </si>
  <si>
    <t>Во взаимодействии с преподавателем</t>
  </si>
  <si>
    <t>I курс</t>
  </si>
  <si>
    <t>II курс</t>
  </si>
  <si>
    <t>III курс</t>
  </si>
  <si>
    <t>Нагрузка на дисциплины и МДК</t>
  </si>
  <si>
    <t>По практике производственной и учебной</t>
  </si>
  <si>
    <t xml:space="preserve">консультации </t>
  </si>
  <si>
    <t>Промежуточная аттестация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</si>
  <si>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</si>
  <si>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</si>
  <si>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</si>
  <si>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</si>
  <si>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</si>
  <si>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</si>
  <si>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 xml:space="preserve">Всего учебных занятий </t>
  </si>
  <si>
    <t xml:space="preserve">В т.ч. по учебным дисциплинам и МДК </t>
  </si>
  <si>
    <t>недель</t>
  </si>
  <si>
    <t>Теоретическое обучение</t>
  </si>
  <si>
    <t>ЛПЗ</t>
  </si>
  <si>
    <t>ОД.00</t>
  </si>
  <si>
    <t>Э</t>
  </si>
  <si>
    <t>Литература</t>
  </si>
  <si>
    <t>ДЗ</t>
  </si>
  <si>
    <t xml:space="preserve">Иностранный язык </t>
  </si>
  <si>
    <t>Математика</t>
  </si>
  <si>
    <t xml:space="preserve">История </t>
  </si>
  <si>
    <t>Физическая культура</t>
  </si>
  <si>
    <t>Основы безопасности жизнедеятельности</t>
  </si>
  <si>
    <t>Астрономия</t>
  </si>
  <si>
    <t>Обществознание</t>
  </si>
  <si>
    <t>Информатика</t>
  </si>
  <si>
    <t>Индивидуальный проект</t>
  </si>
  <si>
    <t>УП.01</t>
  </si>
  <si>
    <t>П.00</t>
  </si>
  <si>
    <t>ОП.00</t>
  </si>
  <si>
    <t>ОП.01</t>
  </si>
  <si>
    <t>ОП.02</t>
  </si>
  <si>
    <t>ОП.03</t>
  </si>
  <si>
    <t>ОП.04</t>
  </si>
  <si>
    <t>Основы предпринимательства</t>
  </si>
  <si>
    <t>Профессиональный цикл</t>
  </si>
  <si>
    <t>ПМ.01</t>
  </si>
  <si>
    <t>МДК.01.01</t>
  </si>
  <si>
    <t>ПП.01</t>
  </si>
  <si>
    <t>ПМ.02</t>
  </si>
  <si>
    <t>МДК.02.01</t>
  </si>
  <si>
    <t>УП.02</t>
  </si>
  <si>
    <t>ПП.02</t>
  </si>
  <si>
    <t>Вариативная часть образовательной программы</t>
  </si>
  <si>
    <t>ГИА.00</t>
  </si>
  <si>
    <t>Государственная итоговая аттестация</t>
  </si>
  <si>
    <t>Всего часов теоретического обучения</t>
  </si>
  <si>
    <t>Всего</t>
  </si>
  <si>
    <t xml:space="preserve"> </t>
  </si>
  <si>
    <t>разница</t>
  </si>
  <si>
    <t xml:space="preserve">Государственная итоговая аттестация: </t>
  </si>
  <si>
    <t>Дисциплин и МДК</t>
  </si>
  <si>
    <t>Учебной практики</t>
  </si>
  <si>
    <t>Производственной практики</t>
  </si>
  <si>
    <t>Государственной итоговой аттестации</t>
  </si>
  <si>
    <t>Экзаменов</t>
  </si>
  <si>
    <t xml:space="preserve">СОГЛАСОВАНО                                                                                                                             </t>
  </si>
  <si>
    <t>Зам.директора по УР ________________Садыкова Е.М.</t>
  </si>
  <si>
    <t>Физика</t>
  </si>
  <si>
    <t>Русский язык</t>
  </si>
  <si>
    <t>И.О. директора ГБПОУ  "ПГК"</t>
  </si>
  <si>
    <t>_______________ Н.В. Клубкова</t>
  </si>
  <si>
    <t>"_____" _____________ 20___ г.</t>
  </si>
  <si>
    <t>Общие учебные дисциплины</t>
  </si>
  <si>
    <t>Дополнительные учебные дисциплины по выбору обучающихся</t>
  </si>
  <si>
    <t>ОП.В.05</t>
  </si>
  <si>
    <t>ОП.В.06</t>
  </si>
  <si>
    <t>Учебная практика</t>
  </si>
  <si>
    <t>Производственная практика</t>
  </si>
  <si>
    <t>Экзамен квалификационный по ПМ.01</t>
  </si>
  <si>
    <t>Экзамен квалификационный по ПМ.02</t>
  </si>
  <si>
    <t>Экзамен квалификационный по ПМ.03</t>
  </si>
  <si>
    <t>Производственной стажировки на рабочем месте</t>
  </si>
  <si>
    <t>Зачетов</t>
  </si>
  <si>
    <t>Председатель ПЦМК ____________Алябьева Н.В.</t>
  </si>
  <si>
    <t>Зав.отделением ________________Быстрова Н.Г.</t>
  </si>
  <si>
    <t>программа подготовки квалифицированных рабочих, служащих</t>
  </si>
  <si>
    <t xml:space="preserve">Диф. зачетов </t>
  </si>
  <si>
    <t>Диф.зачеты</t>
  </si>
  <si>
    <t>Зачеты</t>
  </si>
  <si>
    <t>Экзамены</t>
  </si>
  <si>
    <t>Техническая графика</t>
  </si>
  <si>
    <t>Основы материаловедения</t>
  </si>
  <si>
    <t>Безопасность жизнедеятельности</t>
  </si>
  <si>
    <t>Технический иностранный язык</t>
  </si>
  <si>
    <t>З</t>
  </si>
  <si>
    <t>Химия в профессиональной деятельности / Экономическая и социальная география мира</t>
  </si>
  <si>
    <t>по профессии профессионального образования</t>
  </si>
  <si>
    <t>Эк</t>
  </si>
  <si>
    <t>таблица</t>
  </si>
  <si>
    <t>1 КЭ</t>
  </si>
  <si>
    <t>Защита выпускной квалификационной квалификационной работы</t>
  </si>
  <si>
    <r>
      <t xml:space="preserve">в форме демонстрационного экзамена </t>
    </r>
    <r>
      <rPr>
        <sz val="12"/>
        <rFont val="Times New Roman"/>
        <family val="1"/>
        <charset val="204"/>
      </rPr>
      <t>с 16.06.2025 г. по 30.06.2025 г.</t>
    </r>
  </si>
  <si>
    <t>основного общего образования – 2 года 10 месяцев</t>
  </si>
  <si>
    <t>ПС.00</t>
  </si>
  <si>
    <t>2 КЭ</t>
  </si>
  <si>
    <t>Изготовление различных изделий на зуборезных станках по стадиям технологического процесса в соответсвии с требованиями охраны труда и экологической безопасности</t>
  </si>
  <si>
    <t>Изготовление различных изделий на зубореных станках по стадиям технологического процесса</t>
  </si>
  <si>
    <t>Изготовление различных изделий на фрезерных станках по стадиям технологического процесса в соответсвии с требованиями охраны труда и экологической безопасности</t>
  </si>
  <si>
    <t>Изготовление различных изделий на фрезерных станках по стадиям технологического процесса</t>
  </si>
  <si>
    <t>Изготовление различных изделий на фрезерных станках с числовым программным управлением по стадиям технологического процесса в соответсвии с требованиями охраны труда и экологической безопасности</t>
  </si>
  <si>
    <t>Изготовление различных изделий на фрезерных станках с числовым программным управлением по стадиям технологического процесса</t>
  </si>
  <si>
    <t>ПМ.04</t>
  </si>
  <si>
    <t>МДК.04.01</t>
  </si>
  <si>
    <t>УП.04</t>
  </si>
  <si>
    <t>ПП.04</t>
  </si>
  <si>
    <t>Квалификация - оператор станков с программным управлением, фрезеровщик, зуборезчик</t>
  </si>
  <si>
    <t>15.01.34  Фрезеровщик на станках с числовым программным управлением</t>
  </si>
  <si>
    <t>Разработчик _____________________Клянина Е.В.</t>
  </si>
  <si>
    <t>ДПБ.1</t>
  </si>
  <si>
    <t>ООД.00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</si>
  <si>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</si>
  <si>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</si>
  <si>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</si>
  <si>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</si>
  <si>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</si>
  <si>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</si>
  <si>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</si>
  <si>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</si>
  <si>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</si>
  <si>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</si>
  <si>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</si>
  <si>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ОД.01</t>
  </si>
  <si>
    <t>Дополнительный профессиональный блок  (ПАО ОДК-Кузнецов)</t>
  </si>
  <si>
    <t>Общеобразовательный блок</t>
  </si>
  <si>
    <t>Учебные дисциплины по выбору из обязательных предметных областей</t>
  </si>
  <si>
    <t>Изготовление различных изделий на фрезерных, зубофрезерных станках и фрезерных станках с ПУ в соответствии с  требованиями профессионального стандарта по профессии</t>
  </si>
  <si>
    <t>Обязательный профессиональный блок</t>
  </si>
  <si>
    <t>ПП.00</t>
  </si>
  <si>
    <t>Профессиональная подготовка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</si>
</sst>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2" x14ac:knownFonts="1">
    <font>
      <sz val="10"/>
      <name val="Arial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2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14" fillId="0" borderId="0"/>
  </cellStyleXfs>
  <cellXfs count="21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Border="1"/>
    <xf numFmtId="0" fontId="2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1" fontId="2" fillId="0" borderId="0" xfId="1" applyNumberFormat="1" applyFont="1"/>
    <xf numFmtId="0" fontId="2" fillId="0" borderId="0" xfId="1" applyFont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9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Border="1"/>
    <xf numFmtId="0" fontId="4" fillId="0" borderId="0" xfId="1" applyFont="1"/>
    <xf numFmtId="1" fontId="4" fillId="0" borderId="0" xfId="1" applyNumberFormat="1" applyFont="1"/>
    <xf numFmtId="164" fontId="4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165" fontId="4" fillId="0" borderId="0" xfId="1" applyNumberFormat="1" applyFont="1" applyBorder="1"/>
    <xf numFmtId="164" fontId="4" fillId="0" borderId="0" xfId="1" applyNumberFormat="1" applyFont="1" applyBorder="1"/>
    <xf numFmtId="164" fontId="4" fillId="0" borderId="0" xfId="1" applyNumberFormat="1" applyFont="1"/>
    <xf numFmtId="1" fontId="4" fillId="0" borderId="0" xfId="1" applyNumberFormat="1" applyFont="1" applyBorder="1"/>
    <xf numFmtId="2" fontId="4" fillId="0" borderId="0" xfId="1" applyNumberFormat="1" applyFont="1" applyBorder="1"/>
    <xf numFmtId="0" fontId="4" fillId="0" borderId="9" xfId="1" applyFont="1" applyBorder="1"/>
    <xf numFmtId="0" fontId="2" fillId="0" borderId="0" xfId="0" applyFont="1"/>
    <xf numFmtId="0" fontId="1" fillId="0" borderId="0" xfId="0" applyFont="1"/>
    <xf numFmtId="0" fontId="4" fillId="0" borderId="0" xfId="1" applyFont="1" applyBorder="1" applyAlignment="1">
      <alignment horizontal="left" wrapText="1" readingOrder="1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textRotation="90" wrapText="1"/>
    </xf>
    <xf numFmtId="1" fontId="2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" fontId="6" fillId="2" borderId="11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" fontId="4" fillId="2" borderId="11" xfId="1" applyNumberFormat="1" applyFont="1" applyFill="1" applyBorder="1" applyAlignment="1">
      <alignment horizontal="center" vertical="center" wrapText="1"/>
    </xf>
    <xf numFmtId="164" fontId="6" fillId="2" borderId="11" xfId="1" applyNumberFormat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/>
      <protection locked="0"/>
    </xf>
    <xf numFmtId="0" fontId="11" fillId="0" borderId="0" xfId="1" applyFont="1" applyAlignment="1">
      <alignment horizontal="center" vertical="center"/>
    </xf>
    <xf numFmtId="1" fontId="6" fillId="2" borderId="14" xfId="1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1" fontId="4" fillId="2" borderId="12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2" borderId="14" xfId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top" readingOrder="1"/>
    </xf>
    <xf numFmtId="0" fontId="4" fillId="0" borderId="0" xfId="1" applyFont="1" applyFill="1" applyBorder="1" applyAlignment="1">
      <alignment horizontal="left" vertical="top" readingOrder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1" fontId="4" fillId="2" borderId="13" xfId="1" applyNumberFormat="1" applyFont="1" applyFill="1" applyBorder="1" applyAlignment="1">
      <alignment horizontal="center" vertical="center" wrapText="1"/>
    </xf>
    <xf numFmtId="1" fontId="4" fillId="2" borderId="14" xfId="1" applyNumberFormat="1" applyFont="1" applyFill="1" applyBorder="1" applyAlignment="1">
      <alignment horizontal="center" vertical="center" wrapText="1"/>
    </xf>
    <xf numFmtId="1" fontId="6" fillId="2" borderId="7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/>
    </xf>
    <xf numFmtId="0" fontId="4" fillId="0" borderId="8" xfId="1" applyFont="1" applyFill="1" applyBorder="1" applyAlignment="1">
      <alignment horizontal="left" wrapText="1" readingOrder="1"/>
    </xf>
    <xf numFmtId="0" fontId="4" fillId="0" borderId="9" xfId="1" applyFont="1" applyFill="1" applyBorder="1" applyAlignment="1">
      <alignment horizontal="left" wrapText="1" readingOrder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 vertical="center" readingOrder="1"/>
    </xf>
    <xf numFmtId="0" fontId="4" fillId="0" borderId="5" xfId="1" applyFont="1" applyFill="1" applyBorder="1" applyAlignment="1">
      <alignment horizontal="left" vertical="center" readingOrder="1"/>
    </xf>
    <xf numFmtId="0" fontId="4" fillId="0" borderId="0" xfId="1" applyFont="1" applyFill="1" applyBorder="1" applyAlignment="1">
      <alignment horizontal="left" vertical="center" readingOrder="1"/>
    </xf>
    <xf numFmtId="1" fontId="1" fillId="0" borderId="0" xfId="0" applyNumberFormat="1" applyFont="1"/>
    <xf numFmtId="1" fontId="16" fillId="4" borderId="15" xfId="2" applyNumberFormat="1" applyFont="1" applyFill="1" applyBorder="1" applyAlignment="1">
      <alignment horizontal="center" vertical="center" wrapText="1"/>
    </xf>
    <xf numFmtId="1" fontId="16" fillId="0" borderId="15" xfId="3" applyNumberFormat="1" applyFont="1" applyBorder="1" applyAlignment="1">
      <alignment horizontal="center" vertical="center" wrapText="1"/>
    </xf>
    <xf numFmtId="1" fontId="16" fillId="4" borderId="15" xfId="3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textRotation="90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4" fillId="0" borderId="12" xfId="1" applyNumberFormat="1" applyFont="1" applyFill="1" applyBorder="1" applyAlignment="1">
      <alignment horizontal="center" vertical="center" wrapText="1"/>
    </xf>
    <xf numFmtId="1" fontId="16" fillId="5" borderId="15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6" borderId="15" xfId="0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11" xfId="1" applyFont="1" applyFill="1" applyBorder="1" applyAlignment="1">
      <alignment horizontal="left" vertical="center" wrapText="1"/>
    </xf>
    <xf numFmtId="0" fontId="21" fillId="2" borderId="0" xfId="1" applyFont="1" applyFill="1" applyBorder="1" applyAlignment="1">
      <alignment horizontal="left" vertical="center" wrapText="1"/>
    </xf>
    <xf numFmtId="0" fontId="21" fillId="2" borderId="1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1" fontId="6" fillId="2" borderId="0" xfId="1" applyNumberFormat="1" applyFont="1" applyFill="1" applyAlignment="1">
      <alignment horizontal="center" vertical="center"/>
    </xf>
    <xf numFmtId="0" fontId="21" fillId="2" borderId="11" xfId="0" applyFont="1" applyFill="1" applyBorder="1" applyAlignment="1">
      <alignment horizontal="left" vertical="center" wrapText="1"/>
    </xf>
    <xf numFmtId="1" fontId="21" fillId="2" borderId="11" xfId="1" applyNumberFormat="1" applyFont="1" applyFill="1" applyBorder="1" applyAlignment="1">
      <alignment horizontal="center" vertical="center" wrapText="1"/>
    </xf>
    <xf numFmtId="1" fontId="21" fillId="2" borderId="13" xfId="1" applyNumberFormat="1" applyFont="1" applyFill="1" applyBorder="1" applyAlignment="1">
      <alignment horizontal="center" vertical="center" wrapText="1"/>
    </xf>
    <xf numFmtId="1" fontId="21" fillId="2" borderId="14" xfId="1" applyNumberFormat="1" applyFont="1" applyFill="1" applyBorder="1" applyAlignment="1">
      <alignment horizontal="center" vertical="center" wrapText="1"/>
    </xf>
    <xf numFmtId="1" fontId="21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wrapText="1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6" fillId="0" borderId="11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wrapText="1" readingOrder="1"/>
    </xf>
    <xf numFmtId="0" fontId="6" fillId="0" borderId="0" xfId="1" applyFont="1" applyFill="1" applyBorder="1" applyAlignment="1">
      <alignment wrapText="1" readingOrder="1"/>
    </xf>
    <xf numFmtId="0" fontId="6" fillId="0" borderId="0" xfId="1" applyFont="1" applyFill="1" applyBorder="1" applyAlignment="1">
      <alignment vertical="center" readingOrder="1"/>
    </xf>
    <xf numFmtId="0" fontId="6" fillId="0" borderId="6" xfId="1" applyFont="1" applyFill="1" applyBorder="1" applyAlignment="1">
      <alignment horizontal="left" wrapText="1" readingOrder="1"/>
    </xf>
    <xf numFmtId="0" fontId="6" fillId="0" borderId="5" xfId="1" applyFont="1" applyFill="1" applyBorder="1" applyAlignment="1">
      <alignment wrapText="1" readingOrder="1"/>
    </xf>
    <xf numFmtId="0" fontId="6" fillId="0" borderId="6" xfId="1" applyFont="1" applyFill="1" applyBorder="1" applyAlignment="1">
      <alignment wrapText="1" readingOrder="1"/>
    </xf>
    <xf numFmtId="0" fontId="6" fillId="0" borderId="5" xfId="1" applyFont="1" applyFill="1" applyBorder="1" applyAlignment="1">
      <alignment vertical="center" readingOrder="1"/>
    </xf>
    <xf numFmtId="0" fontId="6" fillId="0" borderId="6" xfId="1" applyFont="1" applyFill="1" applyBorder="1" applyAlignment="1">
      <alignment vertical="center" readingOrder="1"/>
    </xf>
    <xf numFmtId="0" fontId="6" fillId="0" borderId="12" xfId="1" applyFont="1" applyFill="1" applyBorder="1" applyAlignment="1">
      <alignment horizontal="center" vertical="center" textRotation="90" wrapText="1" readingOrder="1"/>
    </xf>
    <xf numFmtId="0" fontId="6" fillId="0" borderId="7" xfId="1" applyFont="1" applyFill="1" applyBorder="1" applyAlignment="1">
      <alignment horizontal="center" vertical="center" textRotation="90" wrapText="1" readingOrder="1"/>
    </xf>
    <xf numFmtId="0" fontId="6" fillId="0" borderId="10" xfId="1" applyFont="1" applyFill="1" applyBorder="1" applyAlignment="1">
      <alignment horizontal="center" vertical="center" textRotation="90" wrapText="1" readingOrder="1"/>
    </xf>
    <xf numFmtId="0" fontId="4" fillId="0" borderId="1" xfId="1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J151"/>
  <sheetViews>
    <sheetView tabSelected="1" view="pageBreakPreview" zoomScale="80" zoomScaleNormal="70" zoomScaleSheetLayoutView="80" zoomScalePageLayoutView="80" workbookViewId="0">
      <selection activeCell="B99" sqref="B99"/>
    </sheetView>
  </sheetViews>
  <sheetFormatPr defaultRowHeight="15" x14ac:dyDescent="0.2"/>
  <cols>
    <col min="1" max="1" width="12.7109375" style="1" customWidth="1"/>
    <col min="2" max="2" width="48.140625" style="2" customWidth="1"/>
    <col min="3" max="3" width="3.7109375" style="103" customWidth="1"/>
    <col min="4" max="4" width="5.28515625" style="103" customWidth="1"/>
    <col min="5" max="5" width="3.7109375" style="103" customWidth="1"/>
    <col min="6" max="6" width="5.7109375" style="103" customWidth="1"/>
    <col min="7" max="7" width="4.5703125" style="103" customWidth="1"/>
    <col min="8" max="8" width="4.140625" style="103" customWidth="1"/>
    <col min="9" max="9" width="7.5703125" style="3" customWidth="1"/>
    <col min="10" max="11" width="7.7109375" style="3" customWidth="1"/>
    <col min="12" max="16" width="9.140625" style="3" customWidth="1"/>
    <col min="17" max="17" width="8.5703125" style="3" customWidth="1"/>
    <col min="18" max="18" width="4.5703125" style="3" customWidth="1"/>
    <col min="19" max="19" width="8.5703125" style="3" customWidth="1"/>
    <col min="20" max="20" width="4.7109375" style="3" customWidth="1"/>
    <col min="21" max="21" width="8.5703125" style="3" customWidth="1"/>
    <col min="22" max="22" width="4.42578125" style="3" customWidth="1"/>
    <col min="23" max="23" width="8.5703125" style="3" customWidth="1"/>
    <col min="24" max="24" width="4.85546875" style="3" customWidth="1"/>
    <col min="25" max="25" width="8.5703125" style="3" customWidth="1"/>
    <col min="26" max="26" width="4.7109375" style="3" customWidth="1"/>
    <col min="27" max="27" width="8.5703125" style="3" customWidth="1"/>
    <col min="28" max="28" width="5" style="3" customWidth="1"/>
    <col min="29" max="29" width="12" style="4" hidden="1" customWidth="1"/>
    <col min="30" max="37" width="9" style="5" hidden="1" customWidth="1"/>
    <col min="38" max="244" width="9.140625" style="5" customWidth="1"/>
    <col min="245" max="1012" width="9.140625" style="36" customWidth="1"/>
    <col min="1013" max="16384" width="9.140625" style="36"/>
  </cols>
  <sheetData>
    <row r="2" spans="1:244" s="19" customFormat="1" ht="21.75" customHeight="1" x14ac:dyDescent="0.2">
      <c r="A2" s="16"/>
      <c r="B2" s="17"/>
      <c r="C2" s="98"/>
      <c r="D2" s="98"/>
      <c r="E2" s="98"/>
      <c r="F2" s="98"/>
      <c r="G2" s="98"/>
      <c r="H2" s="9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W2" s="137" t="s">
        <v>0</v>
      </c>
      <c r="X2" s="137"/>
      <c r="Y2" s="138"/>
      <c r="Z2" s="20"/>
      <c r="AA2" s="20"/>
      <c r="AB2" s="99"/>
    </row>
    <row r="3" spans="1:244" s="19" customFormat="1" ht="18.75" customHeight="1" x14ac:dyDescent="0.2">
      <c r="A3" s="16"/>
      <c r="B3" s="17"/>
      <c r="C3" s="98"/>
      <c r="D3" s="98"/>
      <c r="E3" s="98"/>
      <c r="F3" s="98"/>
      <c r="G3" s="98"/>
      <c r="H3" s="9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W3" s="139" t="s">
        <v>78</v>
      </c>
      <c r="X3" s="139"/>
      <c r="Y3" s="139"/>
      <c r="Z3" s="23"/>
      <c r="AA3" s="23"/>
      <c r="AB3" s="99"/>
    </row>
    <row r="4" spans="1:244" s="19" customFormat="1" ht="15.75" x14ac:dyDescent="0.2">
      <c r="A4" s="16"/>
      <c r="B4" s="17"/>
      <c r="C4" s="98"/>
      <c r="D4" s="98"/>
      <c r="E4" s="98"/>
      <c r="F4" s="98"/>
      <c r="G4" s="98"/>
      <c r="H4" s="9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W4" s="139" t="s">
        <v>79</v>
      </c>
      <c r="X4" s="139"/>
      <c r="Y4" s="139"/>
      <c r="Z4" s="23"/>
      <c r="AA4" s="23"/>
      <c r="AB4" s="99"/>
    </row>
    <row r="5" spans="1:244" s="19" customFormat="1" ht="15.75" customHeight="1" x14ac:dyDescent="0.2">
      <c r="A5" s="21"/>
      <c r="B5" s="22"/>
      <c r="C5" s="100"/>
      <c r="D5" s="100"/>
      <c r="E5" s="100"/>
      <c r="F5" s="100"/>
      <c r="G5" s="100"/>
      <c r="H5" s="100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W5" s="139" t="s">
        <v>80</v>
      </c>
      <c r="X5" s="139"/>
      <c r="Y5" s="139"/>
      <c r="Z5" s="23"/>
      <c r="AA5" s="23"/>
      <c r="AB5" s="99"/>
    </row>
    <row r="6" spans="1:244" s="19" customFormat="1" ht="15.75" x14ac:dyDescent="0.2">
      <c r="A6" s="21"/>
      <c r="B6" s="17"/>
      <c r="C6" s="98"/>
      <c r="D6" s="98"/>
      <c r="E6" s="98"/>
      <c r="F6" s="98"/>
      <c r="G6" s="98"/>
      <c r="H6" s="98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W6" s="139" t="s">
        <v>2</v>
      </c>
      <c r="X6" s="139"/>
      <c r="Y6" s="139"/>
      <c r="Z6" s="23"/>
      <c r="AA6" s="23"/>
      <c r="AB6" s="99"/>
    </row>
    <row r="7" spans="1:244" ht="20.25" x14ac:dyDescent="0.2">
      <c r="A7" s="36"/>
      <c r="B7" s="36"/>
      <c r="C7" s="101"/>
      <c r="D7" s="101"/>
      <c r="E7" s="101"/>
      <c r="F7" s="101"/>
      <c r="G7" s="101"/>
      <c r="H7" s="101"/>
      <c r="I7" s="102"/>
      <c r="J7" s="165"/>
      <c r="K7" s="165"/>
      <c r="L7" s="164" t="s">
        <v>1</v>
      </c>
      <c r="M7" s="165"/>
      <c r="N7" s="166"/>
      <c r="V7" s="9"/>
      <c r="Z7" s="38"/>
      <c r="AA7" s="38"/>
      <c r="AB7" s="38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</row>
    <row r="8" spans="1:244" ht="18.75" x14ac:dyDescent="0.2">
      <c r="A8" s="36"/>
      <c r="B8" s="36"/>
      <c r="C8" s="101"/>
      <c r="D8" s="101"/>
      <c r="E8" s="101"/>
      <c r="F8" s="101"/>
      <c r="G8" s="101"/>
      <c r="H8" s="101"/>
      <c r="I8" s="102"/>
      <c r="J8" s="102"/>
      <c r="K8" s="102"/>
      <c r="L8" s="81" t="s">
        <v>105</v>
      </c>
      <c r="M8" s="102"/>
      <c r="N8" s="9"/>
      <c r="O8" s="9"/>
      <c r="P8" s="9"/>
      <c r="V8" s="9"/>
      <c r="W8" s="38"/>
      <c r="X8" s="38"/>
      <c r="Y8" s="38"/>
      <c r="Z8" s="38"/>
      <c r="AA8" s="38"/>
      <c r="AB8" s="38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</row>
    <row r="9" spans="1:244" ht="18.75" x14ac:dyDescent="0.3">
      <c r="A9" s="36"/>
      <c r="B9" s="36"/>
      <c r="C9" s="101"/>
      <c r="D9" s="101"/>
      <c r="E9" s="101"/>
      <c r="F9" s="101"/>
      <c r="G9" s="188" t="s">
        <v>125</v>
      </c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9"/>
      <c r="V9" s="9"/>
      <c r="W9" s="38"/>
      <c r="X9" s="38"/>
      <c r="Y9" s="38"/>
      <c r="Z9" s="38"/>
      <c r="AA9" s="38"/>
      <c r="AB9" s="38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</row>
    <row r="10" spans="1:244" ht="18.75" x14ac:dyDescent="0.3">
      <c r="A10" s="6"/>
      <c r="B10" s="8"/>
      <c r="C10" s="102"/>
      <c r="D10" s="102"/>
      <c r="I10" s="102"/>
      <c r="J10" s="102"/>
      <c r="K10" s="102"/>
      <c r="L10" s="80" t="s">
        <v>94</v>
      </c>
      <c r="M10" s="102"/>
      <c r="N10" s="9"/>
      <c r="Q10" s="9"/>
      <c r="T10" s="9"/>
      <c r="V10" s="9"/>
      <c r="W10" s="38"/>
      <c r="X10" s="38"/>
      <c r="Y10" s="38"/>
      <c r="Z10" s="38"/>
      <c r="AA10" s="38"/>
      <c r="AB10" s="38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</row>
    <row r="11" spans="1:244" ht="15" customHeight="1" x14ac:dyDescent="0.2">
      <c r="A11" s="6"/>
      <c r="B11" s="8"/>
      <c r="C11" s="102"/>
      <c r="D11" s="102"/>
      <c r="I11" s="102"/>
      <c r="J11" s="102"/>
      <c r="K11" s="102"/>
      <c r="L11" s="81"/>
      <c r="M11" s="102"/>
      <c r="N11" s="9"/>
      <c r="Q11" s="9"/>
      <c r="T11" s="9"/>
      <c r="U11" s="9"/>
      <c r="V11" s="9"/>
      <c r="W11" s="38"/>
      <c r="X11" s="38"/>
      <c r="Y11" s="38"/>
      <c r="Z11" s="38"/>
      <c r="AA11" s="38"/>
      <c r="AB11" s="38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</row>
    <row r="12" spans="1:244" ht="15.75" x14ac:dyDescent="0.2">
      <c r="A12" s="6"/>
      <c r="B12" s="8"/>
      <c r="C12" s="186" t="s">
        <v>124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9"/>
      <c r="U12" s="9"/>
      <c r="V12" s="9"/>
      <c r="W12" s="38"/>
      <c r="X12" s="38"/>
      <c r="Y12" s="38"/>
      <c r="AA12" s="38"/>
      <c r="AB12" s="38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</row>
    <row r="13" spans="1:244" ht="18.75" x14ac:dyDescent="0.2">
      <c r="A13" s="6"/>
      <c r="B13" s="8"/>
      <c r="C13" s="102"/>
      <c r="D13" s="102"/>
      <c r="I13" s="102"/>
      <c r="J13" s="102"/>
      <c r="K13" s="102"/>
      <c r="L13" s="81" t="s">
        <v>3</v>
      </c>
      <c r="M13" s="102"/>
      <c r="N13" s="9"/>
      <c r="Q13" s="9"/>
      <c r="T13" s="9"/>
      <c r="U13" s="9"/>
      <c r="V13" s="9"/>
      <c r="W13" s="38"/>
      <c r="X13" s="38"/>
      <c r="Y13" s="38"/>
      <c r="Z13" s="38"/>
      <c r="AA13" s="38"/>
      <c r="AB13" s="38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</row>
    <row r="14" spans="1:244" ht="18.75" x14ac:dyDescent="0.2">
      <c r="A14" s="6"/>
      <c r="B14" s="8"/>
      <c r="C14" s="102"/>
      <c r="D14" s="102"/>
      <c r="I14" s="102"/>
      <c r="J14" s="102"/>
      <c r="K14" s="102"/>
      <c r="L14" s="81" t="s">
        <v>4</v>
      </c>
      <c r="M14" s="102"/>
      <c r="N14" s="9"/>
      <c r="Q14" s="104"/>
      <c r="T14" s="9"/>
      <c r="U14" s="9"/>
      <c r="V14" s="9"/>
      <c r="W14" s="38"/>
      <c r="X14" s="38"/>
      <c r="Y14" s="38"/>
      <c r="Z14" s="38"/>
      <c r="AA14" s="38"/>
      <c r="AB14" s="38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</row>
    <row r="15" spans="1:244" ht="18.75" x14ac:dyDescent="0.2">
      <c r="A15" s="6"/>
      <c r="B15" s="8"/>
      <c r="C15" s="102"/>
      <c r="D15" s="102"/>
      <c r="I15" s="102"/>
      <c r="J15" s="102"/>
      <c r="K15" s="102"/>
      <c r="L15" s="81" t="s">
        <v>111</v>
      </c>
      <c r="M15" s="102"/>
      <c r="N15" s="9"/>
      <c r="Q15" s="9"/>
      <c r="T15" s="9"/>
      <c r="U15" s="9"/>
      <c r="V15" s="9"/>
      <c r="W15" s="38"/>
      <c r="X15" s="38"/>
      <c r="Y15" s="38"/>
      <c r="Z15" s="38"/>
      <c r="AA15" s="38"/>
      <c r="AB15" s="38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</row>
    <row r="16" spans="1:244" ht="13.5" customHeight="1" x14ac:dyDescent="0.2">
      <c r="A16" s="6"/>
      <c r="B16" s="8"/>
      <c r="C16" s="102"/>
      <c r="D16" s="102"/>
      <c r="E16" s="102"/>
      <c r="F16" s="102"/>
      <c r="G16" s="102"/>
      <c r="H16" s="102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</row>
    <row r="17" spans="1:244" ht="34.5" customHeight="1" x14ac:dyDescent="0.25">
      <c r="A17" s="189" t="s">
        <v>5</v>
      </c>
      <c r="B17" s="189" t="s">
        <v>6</v>
      </c>
      <c r="C17" s="195" t="s">
        <v>7</v>
      </c>
      <c r="D17" s="195"/>
      <c r="E17" s="195"/>
      <c r="F17" s="195"/>
      <c r="G17" s="195"/>
      <c r="H17" s="195"/>
      <c r="I17" s="196" t="s">
        <v>9</v>
      </c>
      <c r="J17" s="189" t="s">
        <v>10</v>
      </c>
      <c r="K17" s="189"/>
      <c r="L17" s="189"/>
      <c r="M17" s="189"/>
      <c r="N17" s="189"/>
      <c r="O17" s="189"/>
      <c r="P17" s="189"/>
      <c r="Q17" s="189" t="s">
        <v>11</v>
      </c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24"/>
      <c r="AD17" s="25"/>
      <c r="AE17" s="25"/>
      <c r="AF17" s="25"/>
      <c r="AG17" s="25"/>
      <c r="AH17" s="25"/>
      <c r="AI17" s="25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</row>
    <row r="18" spans="1:244" ht="20.100000000000001" customHeight="1" x14ac:dyDescent="0.25">
      <c r="A18" s="189"/>
      <c r="B18" s="189"/>
      <c r="C18" s="195"/>
      <c r="D18" s="195"/>
      <c r="E18" s="195"/>
      <c r="F18" s="195"/>
      <c r="G18" s="195"/>
      <c r="H18" s="195"/>
      <c r="I18" s="196"/>
      <c r="J18" s="190" t="s">
        <v>12</v>
      </c>
      <c r="K18" s="189" t="s">
        <v>13</v>
      </c>
      <c r="L18" s="189"/>
      <c r="M18" s="189"/>
      <c r="N18" s="189"/>
      <c r="O18" s="189"/>
      <c r="P18" s="189"/>
      <c r="Q18" s="189" t="s">
        <v>14</v>
      </c>
      <c r="R18" s="189"/>
      <c r="S18" s="189"/>
      <c r="T18" s="189"/>
      <c r="U18" s="189" t="s">
        <v>15</v>
      </c>
      <c r="V18" s="189"/>
      <c r="W18" s="189"/>
      <c r="X18" s="189"/>
      <c r="Y18" s="189" t="s">
        <v>16</v>
      </c>
      <c r="Z18" s="189"/>
      <c r="AA18" s="189"/>
      <c r="AB18" s="189"/>
      <c r="AC18" s="24"/>
      <c r="AD18" s="25"/>
      <c r="AE18" s="25"/>
      <c r="AF18" s="25"/>
      <c r="AG18" s="25"/>
      <c r="AH18" s="25"/>
      <c r="AI18" s="25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</row>
    <row r="19" spans="1:244" ht="32.25" customHeight="1" x14ac:dyDescent="0.25">
      <c r="A19" s="189"/>
      <c r="B19" s="189"/>
      <c r="C19" s="195"/>
      <c r="D19" s="195"/>
      <c r="E19" s="195"/>
      <c r="F19" s="195"/>
      <c r="G19" s="195"/>
      <c r="H19" s="195"/>
      <c r="I19" s="196"/>
      <c r="J19" s="190"/>
      <c r="K19" s="189" t="s">
        <v>17</v>
      </c>
      <c r="L19" s="189"/>
      <c r="M19" s="189"/>
      <c r="N19" s="191" t="s">
        <v>18</v>
      </c>
      <c r="O19" s="190" t="s">
        <v>19</v>
      </c>
      <c r="P19" s="190" t="s">
        <v>20</v>
      </c>
      <c r="Q19" s="192" t="s">
        <v>21</v>
      </c>
      <c r="R19" s="192"/>
      <c r="S19" s="192" t="s">
        <v>22</v>
      </c>
      <c r="T19" s="192"/>
      <c r="U19" s="193" t="s">
        <v>23</v>
      </c>
      <c r="V19" s="193"/>
      <c r="W19" s="193" t="s">
        <v>24</v>
      </c>
      <c r="X19" s="193"/>
      <c r="Y19" s="192" t="s">
        <v>25</v>
      </c>
      <c r="Z19" s="192"/>
      <c r="AA19" s="192" t="s">
        <v>26</v>
      </c>
      <c r="AB19" s="192"/>
      <c r="AC19" s="24"/>
      <c r="AD19" s="25"/>
      <c r="AE19" s="25"/>
      <c r="AF19" s="25"/>
      <c r="AG19" s="25"/>
      <c r="AH19" s="25"/>
      <c r="AI19" s="25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</row>
    <row r="20" spans="1:244" ht="9.75" customHeight="1" x14ac:dyDescent="0.25">
      <c r="A20" s="189"/>
      <c r="B20" s="189"/>
      <c r="C20" s="195">
        <v>1</v>
      </c>
      <c r="D20" s="195">
        <v>2</v>
      </c>
      <c r="E20" s="195">
        <v>3</v>
      </c>
      <c r="F20" s="195">
        <v>4</v>
      </c>
      <c r="G20" s="195">
        <v>5</v>
      </c>
      <c r="H20" s="195">
        <v>6</v>
      </c>
      <c r="I20" s="196"/>
      <c r="J20" s="190"/>
      <c r="K20" s="189"/>
      <c r="L20" s="189"/>
      <c r="M20" s="189"/>
      <c r="N20" s="191"/>
      <c r="O20" s="190"/>
      <c r="P20" s="190"/>
      <c r="Q20" s="192"/>
      <c r="R20" s="192"/>
      <c r="S20" s="192"/>
      <c r="T20" s="192"/>
      <c r="U20" s="193"/>
      <c r="V20" s="193"/>
      <c r="W20" s="193"/>
      <c r="X20" s="193"/>
      <c r="Y20" s="192"/>
      <c r="Z20" s="192"/>
      <c r="AA20" s="192"/>
      <c r="AB20" s="192"/>
      <c r="AC20" s="24"/>
      <c r="AD20" s="25"/>
      <c r="AE20" s="25"/>
      <c r="AF20" s="25"/>
      <c r="AG20" s="25"/>
      <c r="AH20" s="25"/>
      <c r="AI20" s="25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</row>
    <row r="21" spans="1:244" ht="30" customHeight="1" x14ac:dyDescent="0.25">
      <c r="A21" s="189"/>
      <c r="B21" s="189"/>
      <c r="C21" s="195"/>
      <c r="D21" s="195"/>
      <c r="E21" s="195"/>
      <c r="F21" s="195"/>
      <c r="G21" s="195"/>
      <c r="H21" s="195"/>
      <c r="I21" s="196"/>
      <c r="J21" s="190"/>
      <c r="K21" s="196" t="s">
        <v>27</v>
      </c>
      <c r="L21" s="189" t="s">
        <v>28</v>
      </c>
      <c r="M21" s="189"/>
      <c r="N21" s="191"/>
      <c r="O21" s="190"/>
      <c r="P21" s="190"/>
      <c r="Q21" s="149" t="s">
        <v>29</v>
      </c>
      <c r="R21" s="194" t="s">
        <v>12</v>
      </c>
      <c r="S21" s="149" t="s">
        <v>29</v>
      </c>
      <c r="T21" s="194" t="s">
        <v>12</v>
      </c>
      <c r="U21" s="150" t="s">
        <v>29</v>
      </c>
      <c r="V21" s="191" t="s">
        <v>12</v>
      </c>
      <c r="W21" s="150" t="s">
        <v>29</v>
      </c>
      <c r="X21" s="191" t="s">
        <v>12</v>
      </c>
      <c r="Y21" s="149" t="s">
        <v>29</v>
      </c>
      <c r="Z21" s="194" t="s">
        <v>12</v>
      </c>
      <c r="AA21" s="149" t="s">
        <v>29</v>
      </c>
      <c r="AB21" s="194" t="s">
        <v>12</v>
      </c>
      <c r="AC21" s="24"/>
      <c r="AD21" s="25"/>
      <c r="AE21" s="25"/>
      <c r="AF21" s="25"/>
      <c r="AG21" s="25"/>
      <c r="AH21" s="25"/>
      <c r="AI21" s="25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</row>
    <row r="22" spans="1:244" ht="88.5" customHeight="1" x14ac:dyDescent="0.25">
      <c r="A22" s="189"/>
      <c r="B22" s="189"/>
      <c r="C22" s="197"/>
      <c r="D22" s="197"/>
      <c r="E22" s="197"/>
      <c r="F22" s="197"/>
      <c r="G22" s="197"/>
      <c r="H22" s="197"/>
      <c r="I22" s="196"/>
      <c r="J22" s="190"/>
      <c r="K22" s="196"/>
      <c r="L22" s="161" t="s">
        <v>30</v>
      </c>
      <c r="M22" s="161" t="s">
        <v>31</v>
      </c>
      <c r="N22" s="191"/>
      <c r="O22" s="190"/>
      <c r="P22" s="190"/>
      <c r="Q22" s="121">
        <v>17</v>
      </c>
      <c r="R22" s="194"/>
      <c r="S22" s="121">
        <v>24</v>
      </c>
      <c r="T22" s="194"/>
      <c r="U22" s="148">
        <v>17</v>
      </c>
      <c r="V22" s="191"/>
      <c r="W22" s="148">
        <v>24</v>
      </c>
      <c r="X22" s="191"/>
      <c r="Y22" s="121">
        <v>17</v>
      </c>
      <c r="Z22" s="194"/>
      <c r="AA22" s="121">
        <v>24</v>
      </c>
      <c r="AB22" s="194"/>
      <c r="AC22" s="11" t="e">
        <f>Q22+S22+U22+W22+Y22+AA22+#REF!+#REF!</f>
        <v>#REF!</v>
      </c>
      <c r="AD22" s="25" t="e">
        <f>36*AC22</f>
        <v>#REF!</v>
      </c>
      <c r="AE22" s="25"/>
      <c r="AF22" s="25"/>
      <c r="AG22" s="25"/>
      <c r="AH22" s="25"/>
      <c r="AI22" s="25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</row>
    <row r="23" spans="1:244" ht="12.75" customHeight="1" x14ac:dyDescent="0.25">
      <c r="A23" s="175" t="s">
        <v>32</v>
      </c>
      <c r="B23" s="176" t="s">
        <v>142</v>
      </c>
      <c r="C23" s="84"/>
      <c r="D23" s="85"/>
      <c r="E23" s="85"/>
      <c r="F23" s="85"/>
      <c r="G23" s="85"/>
      <c r="H23" s="86"/>
      <c r="I23" s="82">
        <f>I24+I34+I38</f>
        <v>2170</v>
      </c>
      <c r="J23" s="61">
        <f t="shared" ref="J23:P23" si="0">J24+J34+J38</f>
        <v>12</v>
      </c>
      <c r="K23" s="61">
        <f>K24+K34+K38</f>
        <v>2158</v>
      </c>
      <c r="L23" s="61">
        <f t="shared" si="0"/>
        <v>1218</v>
      </c>
      <c r="M23" s="61">
        <f t="shared" si="0"/>
        <v>872</v>
      </c>
      <c r="N23" s="61">
        <f t="shared" si="0"/>
        <v>0</v>
      </c>
      <c r="O23" s="61">
        <f t="shared" si="0"/>
        <v>32</v>
      </c>
      <c r="P23" s="61">
        <f t="shared" si="0"/>
        <v>36</v>
      </c>
      <c r="Q23" s="62"/>
      <c r="R23" s="62"/>
      <c r="S23" s="62"/>
      <c r="T23" s="62"/>
      <c r="U23" s="70"/>
      <c r="V23" s="70"/>
      <c r="W23" s="70"/>
      <c r="X23" s="70"/>
      <c r="Y23" s="62"/>
      <c r="Z23" s="62"/>
      <c r="AA23" s="62"/>
      <c r="AB23" s="63"/>
      <c r="AC23" s="11"/>
      <c r="AD23" s="25"/>
      <c r="AE23" s="25"/>
      <c r="AF23" s="25"/>
      <c r="AG23" s="25"/>
      <c r="AH23" s="25"/>
      <c r="AI23" s="25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</row>
    <row r="24" spans="1:244" ht="12" customHeight="1" x14ac:dyDescent="0.25">
      <c r="A24" s="121" t="s">
        <v>128</v>
      </c>
      <c r="B24" s="78" t="s">
        <v>81</v>
      </c>
      <c r="C24" s="67"/>
      <c r="D24" s="79"/>
      <c r="E24" s="79"/>
      <c r="F24" s="79"/>
      <c r="G24" s="79"/>
      <c r="H24" s="83"/>
      <c r="I24" s="64">
        <f>SUM(I25:I33)</f>
        <v>1424</v>
      </c>
      <c r="J24" s="64">
        <f>SUM(J25:J33)</f>
        <v>12</v>
      </c>
      <c r="K24" s="64">
        <f>SUM(K25:K33)</f>
        <v>1412</v>
      </c>
      <c r="L24" s="64">
        <f t="shared" ref="L24:M24" si="1">SUM(L25:L33)</f>
        <v>782</v>
      </c>
      <c r="M24" s="64">
        <f t="shared" si="1"/>
        <v>578</v>
      </c>
      <c r="N24" s="64">
        <f t="shared" ref="N24" si="2">SUM(N25:N33)</f>
        <v>0</v>
      </c>
      <c r="O24" s="64">
        <f t="shared" ref="O24" si="3">SUM(O25:O33)</f>
        <v>28</v>
      </c>
      <c r="P24" s="64">
        <f t="shared" ref="P24" si="4">SUM(P25:P33)</f>
        <v>24</v>
      </c>
      <c r="Q24" s="62"/>
      <c r="R24" s="62"/>
      <c r="S24" s="62"/>
      <c r="T24" s="62"/>
      <c r="U24" s="70"/>
      <c r="V24" s="70"/>
      <c r="W24" s="70"/>
      <c r="X24" s="70"/>
      <c r="Y24" s="62"/>
      <c r="Z24" s="62"/>
      <c r="AA24" s="62"/>
      <c r="AB24" s="63"/>
      <c r="AC24" s="11"/>
      <c r="AD24" s="25"/>
      <c r="AE24" s="25"/>
      <c r="AF24" s="25"/>
      <c r="AG24" s="25"/>
      <c r="AH24" s="25"/>
      <c r="AI24" s="25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</row>
    <row r="25" spans="1:244" ht="15.75" x14ac:dyDescent="0.25">
      <c r="A25" s="151" t="s">
        <v>129</v>
      </c>
      <c r="B25" s="14" t="s">
        <v>77</v>
      </c>
      <c r="C25" s="126"/>
      <c r="D25" s="126"/>
      <c r="E25" s="48"/>
      <c r="F25" s="48" t="s">
        <v>33</v>
      </c>
      <c r="G25" s="126"/>
      <c r="H25" s="127"/>
      <c r="I25" s="87">
        <f>K25</f>
        <v>170</v>
      </c>
      <c r="J25" s="43"/>
      <c r="K25" s="72">
        <f>SUM(L25:P25)</f>
        <v>170</v>
      </c>
      <c r="L25" s="43">
        <v>54</v>
      </c>
      <c r="M25" s="43">
        <v>108</v>
      </c>
      <c r="N25" s="44"/>
      <c r="O25" s="45">
        <v>2</v>
      </c>
      <c r="P25" s="45">
        <v>6</v>
      </c>
      <c r="Q25" s="70">
        <v>34</v>
      </c>
      <c r="R25" s="70"/>
      <c r="S25" s="74">
        <v>48</v>
      </c>
      <c r="T25" s="74"/>
      <c r="U25" s="46">
        <v>34</v>
      </c>
      <c r="V25" s="46"/>
      <c r="W25" s="46">
        <v>54</v>
      </c>
      <c r="X25" s="46"/>
      <c r="Y25" s="62"/>
      <c r="Z25" s="62"/>
      <c r="AA25" s="62"/>
      <c r="AB25" s="63"/>
      <c r="AC25" s="11">
        <f t="shared" ref="AC25:AC33" si="5">SUM(Q25:AB25)</f>
        <v>170</v>
      </c>
      <c r="AD25" s="26">
        <f t="shared" ref="AD25:AD32" si="6">K25+J25</f>
        <v>170</v>
      </c>
      <c r="AE25" s="25">
        <f t="shared" ref="AE25:AE36" si="7">IF(AC25=AD25,0,"ОШИБКА")</f>
        <v>0</v>
      </c>
      <c r="AF25" s="25"/>
      <c r="AG25" s="25"/>
      <c r="AH25" s="25"/>
      <c r="AI25" s="25"/>
      <c r="AL25" s="12">
        <f>I25-SUM(Q25:AB25)</f>
        <v>0</v>
      </c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</row>
    <row r="26" spans="1:244" ht="15.75" x14ac:dyDescent="0.25">
      <c r="A26" s="151" t="s">
        <v>130</v>
      </c>
      <c r="B26" s="14" t="s">
        <v>34</v>
      </c>
      <c r="C26" s="122"/>
      <c r="D26" s="126"/>
      <c r="E26" s="48"/>
      <c r="F26" s="48" t="s">
        <v>35</v>
      </c>
      <c r="G26" s="126"/>
      <c r="H26" s="127"/>
      <c r="I26" s="87">
        <f t="shared" ref="I26:I32" si="8">J26+K26+O26+P26</f>
        <v>188</v>
      </c>
      <c r="J26" s="15"/>
      <c r="K26" s="72">
        <f t="shared" ref="K26:K32" si="9">L26+M26</f>
        <v>188</v>
      </c>
      <c r="L26" s="43">
        <v>188</v>
      </c>
      <c r="M26" s="44"/>
      <c r="N26" s="49"/>
      <c r="O26" s="45"/>
      <c r="P26" s="45"/>
      <c r="Q26" s="70">
        <v>34</v>
      </c>
      <c r="R26" s="70"/>
      <c r="S26" s="74">
        <v>48</v>
      </c>
      <c r="T26" s="74"/>
      <c r="U26" s="46">
        <v>52</v>
      </c>
      <c r="V26" s="46"/>
      <c r="W26" s="46">
        <v>54</v>
      </c>
      <c r="X26" s="46"/>
      <c r="Y26" s="70"/>
      <c r="Z26" s="62"/>
      <c r="AA26" s="62"/>
      <c r="AB26" s="63"/>
      <c r="AC26" s="11">
        <f t="shared" si="5"/>
        <v>188</v>
      </c>
      <c r="AD26" s="26">
        <f t="shared" si="6"/>
        <v>188</v>
      </c>
      <c r="AE26" s="25">
        <f t="shared" si="7"/>
        <v>0</v>
      </c>
      <c r="AF26" s="25"/>
      <c r="AG26" s="25"/>
      <c r="AH26" s="25"/>
      <c r="AI26" s="25"/>
      <c r="AL26" s="12">
        <f t="shared" ref="AL26:AL67" si="10">I26-SUM(Q26:AB26)</f>
        <v>0</v>
      </c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</row>
    <row r="27" spans="1:244" ht="15.75" x14ac:dyDescent="0.25">
      <c r="A27" s="151" t="s">
        <v>131</v>
      </c>
      <c r="B27" s="14" t="s">
        <v>36</v>
      </c>
      <c r="C27" s="127"/>
      <c r="D27" s="126" t="s">
        <v>103</v>
      </c>
      <c r="E27" s="48"/>
      <c r="F27" s="50" t="s">
        <v>35</v>
      </c>
      <c r="G27" s="127"/>
      <c r="H27" s="127"/>
      <c r="I27" s="87">
        <f t="shared" si="8"/>
        <v>188</v>
      </c>
      <c r="J27" s="15"/>
      <c r="K27" s="72">
        <f t="shared" si="9"/>
        <v>188</v>
      </c>
      <c r="L27" s="43">
        <v>8</v>
      </c>
      <c r="M27" s="51">
        <v>180</v>
      </c>
      <c r="N27" s="148"/>
      <c r="O27" s="151"/>
      <c r="P27" s="151"/>
      <c r="Q27" s="124">
        <v>34</v>
      </c>
      <c r="R27" s="124"/>
      <c r="S27" s="74">
        <v>48</v>
      </c>
      <c r="T27" s="74"/>
      <c r="U27" s="46">
        <v>52</v>
      </c>
      <c r="V27" s="46"/>
      <c r="W27" s="46">
        <v>54</v>
      </c>
      <c r="X27" s="46"/>
      <c r="Y27" s="70"/>
      <c r="Z27" s="62"/>
      <c r="AA27" s="62"/>
      <c r="AB27" s="63"/>
      <c r="AC27" s="11">
        <f t="shared" si="5"/>
        <v>188</v>
      </c>
      <c r="AD27" s="26">
        <f t="shared" si="6"/>
        <v>188</v>
      </c>
      <c r="AE27" s="25">
        <f t="shared" si="7"/>
        <v>0</v>
      </c>
      <c r="AF27" s="25"/>
      <c r="AG27" s="25"/>
      <c r="AH27" s="25"/>
      <c r="AI27" s="25"/>
      <c r="AL27" s="12">
        <f t="shared" si="10"/>
        <v>0</v>
      </c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</row>
    <row r="28" spans="1:244" ht="15.75" x14ac:dyDescent="0.25">
      <c r="A28" s="151" t="s">
        <v>132</v>
      </c>
      <c r="B28" s="14" t="s">
        <v>37</v>
      </c>
      <c r="C28" s="127"/>
      <c r="D28" s="126" t="s">
        <v>103</v>
      </c>
      <c r="E28" s="50"/>
      <c r="F28" s="50" t="s">
        <v>103</v>
      </c>
      <c r="G28" s="127" t="s">
        <v>33</v>
      </c>
      <c r="H28" s="127"/>
      <c r="I28" s="87">
        <f>SUM(K28)</f>
        <v>348</v>
      </c>
      <c r="J28" s="15"/>
      <c r="K28" s="72">
        <f>SUM(L28:P28)</f>
        <v>348</v>
      </c>
      <c r="L28" s="43">
        <v>230</v>
      </c>
      <c r="M28" s="51">
        <v>110</v>
      </c>
      <c r="N28" s="148"/>
      <c r="O28" s="45">
        <v>2</v>
      </c>
      <c r="P28" s="151">
        <v>6</v>
      </c>
      <c r="Q28" s="124">
        <v>68</v>
      </c>
      <c r="R28" s="124"/>
      <c r="S28" s="74">
        <v>72</v>
      </c>
      <c r="T28" s="74"/>
      <c r="U28" s="46">
        <v>72</v>
      </c>
      <c r="V28" s="46"/>
      <c r="W28" s="46">
        <v>80</v>
      </c>
      <c r="X28" s="46"/>
      <c r="Y28" s="70">
        <v>56</v>
      </c>
      <c r="Z28" s="62"/>
      <c r="AA28" s="62"/>
      <c r="AB28" s="63"/>
      <c r="AC28" s="11">
        <f t="shared" si="5"/>
        <v>348</v>
      </c>
      <c r="AD28" s="26">
        <f t="shared" si="6"/>
        <v>348</v>
      </c>
      <c r="AE28" s="25">
        <f t="shared" si="7"/>
        <v>0</v>
      </c>
      <c r="AF28" s="25"/>
      <c r="AG28" s="25"/>
      <c r="AH28" s="25"/>
      <c r="AI28" s="25"/>
      <c r="AL28" s="12">
        <f t="shared" si="10"/>
        <v>0</v>
      </c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</row>
    <row r="29" spans="1:244" ht="15.75" x14ac:dyDescent="0.25">
      <c r="A29" s="151" t="s">
        <v>133</v>
      </c>
      <c r="B29" s="14" t="s">
        <v>38</v>
      </c>
      <c r="C29" s="127"/>
      <c r="D29" s="126" t="s">
        <v>103</v>
      </c>
      <c r="E29" s="48"/>
      <c r="F29" s="50" t="s">
        <v>35</v>
      </c>
      <c r="G29" s="127"/>
      <c r="H29" s="127"/>
      <c r="I29" s="87">
        <f t="shared" si="8"/>
        <v>190</v>
      </c>
      <c r="J29" s="15"/>
      <c r="K29" s="72">
        <f t="shared" si="9"/>
        <v>190</v>
      </c>
      <c r="L29" s="43">
        <v>190</v>
      </c>
      <c r="M29" s="51"/>
      <c r="N29" s="148"/>
      <c r="O29" s="45"/>
      <c r="P29" s="151"/>
      <c r="Q29" s="124">
        <v>34</v>
      </c>
      <c r="R29" s="124"/>
      <c r="S29" s="74">
        <v>48</v>
      </c>
      <c r="T29" s="74"/>
      <c r="U29" s="46">
        <v>52</v>
      </c>
      <c r="V29" s="46"/>
      <c r="W29" s="46">
        <v>56</v>
      </c>
      <c r="X29" s="46"/>
      <c r="Y29" s="70"/>
      <c r="Z29" s="62"/>
      <c r="AA29" s="62"/>
      <c r="AB29" s="63"/>
      <c r="AC29" s="11">
        <f t="shared" si="5"/>
        <v>190</v>
      </c>
      <c r="AD29" s="26">
        <f t="shared" si="6"/>
        <v>190</v>
      </c>
      <c r="AE29" s="25">
        <f t="shared" si="7"/>
        <v>0</v>
      </c>
      <c r="AF29" s="25"/>
      <c r="AG29" s="25"/>
      <c r="AH29" s="25"/>
      <c r="AI29" s="25"/>
      <c r="AL29" s="12">
        <f t="shared" si="10"/>
        <v>0</v>
      </c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</row>
    <row r="30" spans="1:244" ht="15.75" x14ac:dyDescent="0.25">
      <c r="A30" s="151" t="s">
        <v>134</v>
      </c>
      <c r="B30" s="14" t="s">
        <v>39</v>
      </c>
      <c r="C30" s="127" t="s">
        <v>35</v>
      </c>
      <c r="D30" s="126" t="s">
        <v>35</v>
      </c>
      <c r="E30" s="50" t="s">
        <v>35</v>
      </c>
      <c r="F30" s="50" t="s">
        <v>35</v>
      </c>
      <c r="G30" s="127"/>
      <c r="H30" s="127"/>
      <c r="I30" s="87">
        <f t="shared" si="8"/>
        <v>174</v>
      </c>
      <c r="J30" s="15"/>
      <c r="K30" s="72">
        <f t="shared" si="9"/>
        <v>174</v>
      </c>
      <c r="L30" s="43">
        <v>6</v>
      </c>
      <c r="M30" s="51">
        <v>168</v>
      </c>
      <c r="N30" s="148"/>
      <c r="O30" s="45"/>
      <c r="P30" s="151"/>
      <c r="Q30" s="124">
        <v>34</v>
      </c>
      <c r="R30" s="124"/>
      <c r="S30" s="74">
        <v>48</v>
      </c>
      <c r="T30" s="74"/>
      <c r="U30" s="46">
        <v>42</v>
      </c>
      <c r="V30" s="46"/>
      <c r="W30" s="46">
        <v>50</v>
      </c>
      <c r="X30" s="46"/>
      <c r="Y30" s="70"/>
      <c r="Z30" s="62"/>
      <c r="AA30" s="62"/>
      <c r="AB30" s="63"/>
      <c r="AC30" s="11">
        <f t="shared" si="5"/>
        <v>174</v>
      </c>
      <c r="AD30" s="26">
        <f t="shared" si="6"/>
        <v>174</v>
      </c>
      <c r="AE30" s="25">
        <f t="shared" si="7"/>
        <v>0</v>
      </c>
      <c r="AF30" s="25"/>
      <c r="AG30" s="25"/>
      <c r="AH30" s="25"/>
      <c r="AI30" s="25"/>
      <c r="AL30" s="12">
        <f t="shared" si="10"/>
        <v>0</v>
      </c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</row>
    <row r="31" spans="1:244" ht="15.75" x14ac:dyDescent="0.25">
      <c r="A31" s="151" t="s">
        <v>135</v>
      </c>
      <c r="B31" s="14" t="s">
        <v>40</v>
      </c>
      <c r="C31" s="127"/>
      <c r="D31" s="127" t="s">
        <v>35</v>
      </c>
      <c r="E31" s="50"/>
      <c r="F31" s="50"/>
      <c r="G31" s="127"/>
      <c r="H31" s="127"/>
      <c r="I31" s="87">
        <f t="shared" si="8"/>
        <v>70</v>
      </c>
      <c r="J31" s="15"/>
      <c r="K31" s="72">
        <f t="shared" si="9"/>
        <v>70</v>
      </c>
      <c r="L31" s="43">
        <v>58</v>
      </c>
      <c r="M31" s="51">
        <v>12</v>
      </c>
      <c r="N31" s="148"/>
      <c r="O31" s="45"/>
      <c r="P31" s="151"/>
      <c r="Q31" s="124">
        <v>34</v>
      </c>
      <c r="R31" s="124"/>
      <c r="S31" s="74">
        <v>36</v>
      </c>
      <c r="T31" s="74"/>
      <c r="U31" s="46"/>
      <c r="V31" s="46"/>
      <c r="W31" s="46"/>
      <c r="X31" s="46"/>
      <c r="Y31" s="70"/>
      <c r="Z31" s="62"/>
      <c r="AA31" s="62"/>
      <c r="AB31" s="63"/>
      <c r="AC31" s="11">
        <f t="shared" si="5"/>
        <v>70</v>
      </c>
      <c r="AD31" s="26">
        <f t="shared" si="6"/>
        <v>70</v>
      </c>
      <c r="AE31" s="25">
        <f t="shared" si="7"/>
        <v>0</v>
      </c>
      <c r="AF31" s="25"/>
      <c r="AG31" s="25"/>
      <c r="AH31" s="25"/>
      <c r="AI31" s="25"/>
      <c r="AL31" s="12">
        <f t="shared" si="10"/>
        <v>0</v>
      </c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</row>
    <row r="32" spans="1:244" ht="15.75" x14ac:dyDescent="0.25">
      <c r="A32" s="151" t="s">
        <v>136</v>
      </c>
      <c r="B32" s="14" t="s">
        <v>41</v>
      </c>
      <c r="C32" s="127"/>
      <c r="D32" s="127" t="s">
        <v>35</v>
      </c>
      <c r="E32" s="50"/>
      <c r="F32" s="50"/>
      <c r="G32" s="127"/>
      <c r="H32" s="127"/>
      <c r="I32" s="87">
        <f t="shared" si="8"/>
        <v>48</v>
      </c>
      <c r="J32" s="15"/>
      <c r="K32" s="72">
        <f t="shared" si="9"/>
        <v>48</v>
      </c>
      <c r="L32" s="43">
        <v>48</v>
      </c>
      <c r="M32" s="51"/>
      <c r="N32" s="148"/>
      <c r="O32" s="45"/>
      <c r="P32" s="151"/>
      <c r="Q32" s="124"/>
      <c r="R32" s="124"/>
      <c r="S32" s="74">
        <v>48</v>
      </c>
      <c r="T32" s="74"/>
      <c r="U32" s="46"/>
      <c r="V32" s="46"/>
      <c r="W32" s="46"/>
      <c r="X32" s="46"/>
      <c r="Y32" s="70"/>
      <c r="Z32" s="62"/>
      <c r="AA32" s="62"/>
      <c r="AB32" s="63"/>
      <c r="AC32" s="11">
        <f t="shared" si="5"/>
        <v>48</v>
      </c>
      <c r="AD32" s="26">
        <f t="shared" si="6"/>
        <v>48</v>
      </c>
      <c r="AE32" s="25">
        <f t="shared" si="7"/>
        <v>0</v>
      </c>
      <c r="AF32" s="25"/>
      <c r="AG32" s="25"/>
      <c r="AH32" s="25"/>
      <c r="AI32" s="25"/>
      <c r="AL32" s="12">
        <f t="shared" si="10"/>
        <v>0</v>
      </c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</row>
    <row r="33" spans="1:244" ht="15.75" x14ac:dyDescent="0.25">
      <c r="A33" s="151"/>
      <c r="B33" s="14" t="s">
        <v>44</v>
      </c>
      <c r="C33" s="128"/>
      <c r="D33" s="128" t="s">
        <v>35</v>
      </c>
      <c r="E33" s="88"/>
      <c r="F33" s="88"/>
      <c r="G33" s="128"/>
      <c r="H33" s="128"/>
      <c r="I33" s="125">
        <f>J33+K33</f>
        <v>48</v>
      </c>
      <c r="J33" s="15">
        <v>12</v>
      </c>
      <c r="K33" s="72">
        <v>36</v>
      </c>
      <c r="L33" s="43"/>
      <c r="M33" s="51"/>
      <c r="N33" s="148"/>
      <c r="O33" s="45">
        <v>24</v>
      </c>
      <c r="P33" s="151">
        <v>12</v>
      </c>
      <c r="Q33" s="124"/>
      <c r="R33" s="124"/>
      <c r="S33" s="74">
        <v>36</v>
      </c>
      <c r="T33" s="74">
        <v>12</v>
      </c>
      <c r="U33" s="46"/>
      <c r="V33" s="46"/>
      <c r="W33" s="46"/>
      <c r="X33" s="46"/>
      <c r="Y33" s="70"/>
      <c r="Z33" s="62"/>
      <c r="AA33" s="62"/>
      <c r="AB33" s="63"/>
      <c r="AC33" s="11">
        <f t="shared" si="5"/>
        <v>48</v>
      </c>
      <c r="AD33" s="26"/>
      <c r="AE33" s="25"/>
      <c r="AF33" s="25"/>
      <c r="AG33" s="25"/>
      <c r="AH33" s="25"/>
      <c r="AI33" s="25"/>
      <c r="AL33" s="12">
        <f t="shared" si="10"/>
        <v>0</v>
      </c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</row>
    <row r="34" spans="1:244" ht="27" customHeight="1" x14ac:dyDescent="0.25">
      <c r="A34" s="121" t="s">
        <v>128</v>
      </c>
      <c r="B34" s="78" t="s">
        <v>143</v>
      </c>
      <c r="C34" s="67"/>
      <c r="D34" s="79"/>
      <c r="E34" s="79"/>
      <c r="F34" s="79"/>
      <c r="G34" s="79"/>
      <c r="H34" s="83"/>
      <c r="I34" s="82">
        <f>SUM(I35:I37)</f>
        <v>630</v>
      </c>
      <c r="J34" s="61">
        <f t="shared" ref="J34:P34" si="11">SUM(J35:J37)</f>
        <v>0</v>
      </c>
      <c r="K34" s="61">
        <f t="shared" si="11"/>
        <v>630</v>
      </c>
      <c r="L34" s="61">
        <f t="shared" si="11"/>
        <v>380</v>
      </c>
      <c r="M34" s="61">
        <f t="shared" si="11"/>
        <v>234</v>
      </c>
      <c r="N34" s="61">
        <f t="shared" si="11"/>
        <v>0</v>
      </c>
      <c r="O34" s="61">
        <f t="shared" si="11"/>
        <v>4</v>
      </c>
      <c r="P34" s="61">
        <f t="shared" si="11"/>
        <v>12</v>
      </c>
      <c r="Q34" s="62"/>
      <c r="R34" s="62"/>
      <c r="S34" s="65"/>
      <c r="T34" s="65"/>
      <c r="U34" s="70"/>
      <c r="V34" s="70"/>
      <c r="W34" s="70"/>
      <c r="X34" s="70"/>
      <c r="Y34" s="70"/>
      <c r="Z34" s="62"/>
      <c r="AA34" s="62"/>
      <c r="AB34" s="63"/>
      <c r="AC34" s="11">
        <f t="shared" ref="AC34:AC45" si="12">SUM(Q34:AB34)</f>
        <v>0</v>
      </c>
      <c r="AD34" s="26">
        <f>K34+J34</f>
        <v>630</v>
      </c>
      <c r="AE34" s="25" t="str">
        <f t="shared" si="7"/>
        <v>ОШИБКА</v>
      </c>
      <c r="AF34" s="25"/>
      <c r="AG34" s="25"/>
      <c r="AH34" s="25"/>
      <c r="AI34" s="25"/>
      <c r="AJ34" s="36"/>
      <c r="AK34" s="36"/>
      <c r="AL34" s="12">
        <f t="shared" si="10"/>
        <v>630</v>
      </c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</row>
    <row r="35" spans="1:244" ht="15.75" x14ac:dyDescent="0.25">
      <c r="A35" s="151" t="s">
        <v>137</v>
      </c>
      <c r="B35" s="14" t="s">
        <v>43</v>
      </c>
      <c r="C35" s="126"/>
      <c r="D35" s="126" t="s">
        <v>35</v>
      </c>
      <c r="E35" s="48"/>
      <c r="F35" s="48" t="s">
        <v>33</v>
      </c>
      <c r="G35" s="126"/>
      <c r="H35" s="126"/>
      <c r="I35" s="73">
        <f>SUM(J35:K35)</f>
        <v>218</v>
      </c>
      <c r="J35" s="15"/>
      <c r="K35" s="73">
        <f>SUM(L35:P35)</f>
        <v>218</v>
      </c>
      <c r="L35" s="52">
        <v>70</v>
      </c>
      <c r="M35" s="51">
        <v>140</v>
      </c>
      <c r="N35" s="148"/>
      <c r="O35" s="151">
        <v>2</v>
      </c>
      <c r="P35" s="151">
        <v>6</v>
      </c>
      <c r="Q35" s="124">
        <v>68</v>
      </c>
      <c r="R35" s="124"/>
      <c r="S35" s="74">
        <v>74</v>
      </c>
      <c r="T35" s="74"/>
      <c r="U35" s="46">
        <v>34</v>
      </c>
      <c r="V35" s="46"/>
      <c r="W35" s="46">
        <v>42</v>
      </c>
      <c r="X35" s="46"/>
      <c r="Y35" s="70"/>
      <c r="Z35" s="62"/>
      <c r="AA35" s="62"/>
      <c r="AB35" s="63"/>
      <c r="AC35" s="11">
        <f t="shared" si="12"/>
        <v>218</v>
      </c>
      <c r="AD35" s="26">
        <f>K35+J35</f>
        <v>218</v>
      </c>
      <c r="AE35" s="25">
        <f t="shared" si="7"/>
        <v>0</v>
      </c>
      <c r="AF35" s="25"/>
      <c r="AG35" s="25"/>
      <c r="AH35" s="25"/>
      <c r="AI35" s="25"/>
      <c r="AJ35" s="36"/>
      <c r="AK35" s="36"/>
      <c r="AL35" s="12">
        <f t="shared" si="10"/>
        <v>0</v>
      </c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</row>
    <row r="36" spans="1:244" ht="15.75" x14ac:dyDescent="0.25">
      <c r="A36" s="151" t="s">
        <v>138</v>
      </c>
      <c r="B36" s="14" t="s">
        <v>76</v>
      </c>
      <c r="C36" s="126"/>
      <c r="D36" s="126" t="s">
        <v>103</v>
      </c>
      <c r="E36" s="48"/>
      <c r="F36" s="48" t="s">
        <v>33</v>
      </c>
      <c r="G36" s="126"/>
      <c r="H36" s="126"/>
      <c r="I36" s="73">
        <f>SUM(J36:K36)</f>
        <v>262</v>
      </c>
      <c r="J36" s="15"/>
      <c r="K36" s="73">
        <f>SUM(L36:P36)</f>
        <v>262</v>
      </c>
      <c r="L36" s="52">
        <v>160</v>
      </c>
      <c r="M36" s="51">
        <v>94</v>
      </c>
      <c r="N36" s="148"/>
      <c r="O36" s="151">
        <v>2</v>
      </c>
      <c r="P36" s="151">
        <v>6</v>
      </c>
      <c r="Q36" s="124">
        <v>52</v>
      </c>
      <c r="R36" s="124"/>
      <c r="S36" s="74">
        <v>76</v>
      </c>
      <c r="T36" s="74"/>
      <c r="U36" s="46">
        <v>68</v>
      </c>
      <c r="V36" s="46"/>
      <c r="W36" s="46">
        <v>66</v>
      </c>
      <c r="X36" s="46"/>
      <c r="Y36" s="70"/>
      <c r="Z36" s="62"/>
      <c r="AA36" s="62"/>
      <c r="AB36" s="63"/>
      <c r="AC36" s="11">
        <f t="shared" si="12"/>
        <v>262</v>
      </c>
      <c r="AD36" s="26">
        <f>K36+J36</f>
        <v>262</v>
      </c>
      <c r="AE36" s="25">
        <f t="shared" si="7"/>
        <v>0</v>
      </c>
      <c r="AF36" s="25"/>
      <c r="AG36" s="25"/>
      <c r="AH36" s="25"/>
      <c r="AI36" s="25"/>
      <c r="AJ36" s="36"/>
      <c r="AK36" s="36"/>
      <c r="AL36" s="12">
        <f t="shared" si="10"/>
        <v>0</v>
      </c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</row>
    <row r="37" spans="1:244" ht="15.75" x14ac:dyDescent="0.25">
      <c r="A37" s="151" t="s">
        <v>139</v>
      </c>
      <c r="B37" s="14" t="s">
        <v>42</v>
      </c>
      <c r="C37" s="129"/>
      <c r="D37" s="126" t="s">
        <v>103</v>
      </c>
      <c r="E37" s="48"/>
      <c r="F37" s="90" t="s">
        <v>35</v>
      </c>
      <c r="G37" s="129"/>
      <c r="H37" s="129"/>
      <c r="I37" s="73">
        <f t="shared" ref="I37" si="13">J37+K37+O37+P37</f>
        <v>150</v>
      </c>
      <c r="J37" s="15"/>
      <c r="K37" s="73">
        <f t="shared" ref="K37" si="14">L37+M37</f>
        <v>150</v>
      </c>
      <c r="L37" s="52">
        <v>150</v>
      </c>
      <c r="M37" s="51"/>
      <c r="N37" s="148"/>
      <c r="O37" s="151"/>
      <c r="P37" s="151"/>
      <c r="Q37" s="124">
        <v>34</v>
      </c>
      <c r="R37" s="124"/>
      <c r="S37" s="74">
        <v>42</v>
      </c>
      <c r="T37" s="74"/>
      <c r="U37" s="46">
        <v>34</v>
      </c>
      <c r="V37" s="46"/>
      <c r="W37" s="46">
        <v>40</v>
      </c>
      <c r="X37" s="46"/>
      <c r="Y37" s="70"/>
      <c r="Z37" s="62"/>
      <c r="AA37" s="62"/>
      <c r="AB37" s="63"/>
      <c r="AC37" s="11">
        <f t="shared" si="12"/>
        <v>150</v>
      </c>
      <c r="AD37" s="26"/>
      <c r="AE37" s="25"/>
      <c r="AF37" s="25"/>
      <c r="AG37" s="25"/>
      <c r="AH37" s="25"/>
      <c r="AI37" s="25"/>
      <c r="AJ37" s="36"/>
      <c r="AK37" s="36"/>
      <c r="AL37" s="12">
        <f t="shared" si="10"/>
        <v>0</v>
      </c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</row>
    <row r="38" spans="1:244" ht="31.5" x14ac:dyDescent="0.25">
      <c r="A38" s="121"/>
      <c r="B38" s="78" t="s">
        <v>82</v>
      </c>
      <c r="C38" s="67"/>
      <c r="D38" s="79"/>
      <c r="E38" s="79"/>
      <c r="F38" s="79"/>
      <c r="G38" s="79"/>
      <c r="H38" s="83"/>
      <c r="I38" s="89">
        <f>SUM(I39)</f>
        <v>116</v>
      </c>
      <c r="J38" s="66">
        <f t="shared" ref="J38:P38" si="15">SUM(J39)</f>
        <v>0</v>
      </c>
      <c r="K38" s="66">
        <f t="shared" si="15"/>
        <v>116</v>
      </c>
      <c r="L38" s="66">
        <f t="shared" si="15"/>
        <v>56</v>
      </c>
      <c r="M38" s="66">
        <f t="shared" si="15"/>
        <v>60</v>
      </c>
      <c r="N38" s="66">
        <f t="shared" si="15"/>
        <v>0</v>
      </c>
      <c r="O38" s="66">
        <f t="shared" si="15"/>
        <v>0</v>
      </c>
      <c r="P38" s="66">
        <f t="shared" si="15"/>
        <v>0</v>
      </c>
      <c r="Q38" s="66"/>
      <c r="R38" s="66"/>
      <c r="S38" s="66"/>
      <c r="T38" s="66"/>
      <c r="U38" s="70"/>
      <c r="V38" s="70"/>
      <c r="W38" s="70"/>
      <c r="X38" s="70"/>
      <c r="Y38" s="70"/>
      <c r="Z38" s="62"/>
      <c r="AA38" s="62"/>
      <c r="AB38" s="63"/>
      <c r="AC38" s="11">
        <f t="shared" si="12"/>
        <v>0</v>
      </c>
      <c r="AD38" s="26">
        <f t="shared" ref="AD38:AD45" si="16">K38+J38</f>
        <v>116</v>
      </c>
      <c r="AE38" s="25" t="str">
        <f t="shared" ref="AE38:AE39" si="17">IF(AC38=AD38,0,"ОШИБКА")</f>
        <v>ОШИБКА</v>
      </c>
      <c r="AF38" s="25"/>
      <c r="AG38" s="25"/>
      <c r="AH38" s="25"/>
      <c r="AI38" s="25"/>
      <c r="AJ38" s="36"/>
      <c r="AK38" s="36"/>
      <c r="AL38" s="12">
        <f t="shared" si="10"/>
        <v>116</v>
      </c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</row>
    <row r="39" spans="1:244" ht="31.5" x14ac:dyDescent="0.25">
      <c r="A39" s="151" t="s">
        <v>140</v>
      </c>
      <c r="B39" s="14" t="s">
        <v>104</v>
      </c>
      <c r="C39" s="126"/>
      <c r="D39" s="126" t="s">
        <v>35</v>
      </c>
      <c r="E39" s="48"/>
      <c r="F39" s="48"/>
      <c r="G39" s="126"/>
      <c r="H39" s="126"/>
      <c r="I39" s="73">
        <f>J39+K39+O39+P39</f>
        <v>116</v>
      </c>
      <c r="J39" s="15"/>
      <c r="K39" s="124">
        <f>L39+M39</f>
        <v>116</v>
      </c>
      <c r="L39" s="51">
        <v>56</v>
      </c>
      <c r="M39" s="51">
        <v>60</v>
      </c>
      <c r="N39" s="148"/>
      <c r="O39" s="151"/>
      <c r="P39" s="151"/>
      <c r="Q39" s="124">
        <v>56</v>
      </c>
      <c r="R39" s="124"/>
      <c r="S39" s="124">
        <v>60</v>
      </c>
      <c r="T39" s="124"/>
      <c r="U39" s="46"/>
      <c r="V39" s="46"/>
      <c r="W39" s="46"/>
      <c r="X39" s="46"/>
      <c r="Y39" s="70"/>
      <c r="Z39" s="62"/>
      <c r="AA39" s="62"/>
      <c r="AB39" s="63"/>
      <c r="AC39" s="11">
        <f t="shared" si="12"/>
        <v>116</v>
      </c>
      <c r="AD39" s="26">
        <f t="shared" si="16"/>
        <v>116</v>
      </c>
      <c r="AE39" s="25">
        <f t="shared" si="17"/>
        <v>0</v>
      </c>
      <c r="AF39" s="25"/>
      <c r="AG39" s="25"/>
      <c r="AH39" s="25"/>
      <c r="AI39" s="25"/>
      <c r="AJ39" s="36"/>
      <c r="AK39" s="36"/>
      <c r="AL39" s="12">
        <f t="shared" si="10"/>
        <v>0</v>
      </c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</row>
    <row r="40" spans="1:244" ht="21" customHeight="1" x14ac:dyDescent="0.25">
      <c r="A40" s="175" t="s">
        <v>146</v>
      </c>
      <c r="B40" s="177" t="s">
        <v>147</v>
      </c>
      <c r="C40" s="173"/>
      <c r="D40" s="174"/>
      <c r="E40" s="174"/>
      <c r="F40" s="174"/>
      <c r="G40" s="174"/>
      <c r="H40" s="174"/>
      <c r="I40" s="68">
        <f>I41+I46+I63</f>
        <v>2186</v>
      </c>
      <c r="J40" s="68">
        <f t="shared" ref="J40:P40" si="18">J41+J46+J63</f>
        <v>34</v>
      </c>
      <c r="K40" s="68">
        <f t="shared" si="18"/>
        <v>2152</v>
      </c>
      <c r="L40" s="68">
        <f t="shared" si="18"/>
        <v>172</v>
      </c>
      <c r="M40" s="68">
        <f t="shared" si="18"/>
        <v>452</v>
      </c>
      <c r="N40" s="68">
        <f t="shared" si="18"/>
        <v>1440</v>
      </c>
      <c r="O40" s="68">
        <f t="shared" si="18"/>
        <v>22</v>
      </c>
      <c r="P40" s="68">
        <f t="shared" si="18"/>
        <v>66</v>
      </c>
      <c r="Q40" s="66"/>
      <c r="R40" s="66"/>
      <c r="S40" s="66"/>
      <c r="T40" s="66"/>
      <c r="U40" s="62"/>
      <c r="V40" s="62"/>
      <c r="W40" s="62"/>
      <c r="X40" s="62"/>
      <c r="Y40" s="62"/>
      <c r="Z40" s="62"/>
      <c r="AA40" s="62"/>
      <c r="AB40" s="63"/>
      <c r="AC40" s="11"/>
      <c r="AD40" s="26"/>
      <c r="AE40" s="25"/>
      <c r="AF40" s="25"/>
      <c r="AG40" s="25"/>
      <c r="AH40" s="25"/>
      <c r="AI40" s="25"/>
      <c r="AJ40" s="36"/>
      <c r="AK40" s="36"/>
      <c r="AL40" s="12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</row>
    <row r="41" spans="1:244" s="13" customFormat="1" ht="15.75" x14ac:dyDescent="0.25">
      <c r="A41" s="121" t="s">
        <v>47</v>
      </c>
      <c r="B41" s="172" t="s">
        <v>145</v>
      </c>
      <c r="C41" s="67"/>
      <c r="D41" s="79"/>
      <c r="E41" s="79"/>
      <c r="F41" s="79"/>
      <c r="G41" s="79"/>
      <c r="H41" s="79"/>
      <c r="I41" s="65">
        <f>SUM(I42:I45)</f>
        <v>216</v>
      </c>
      <c r="J41" s="65">
        <f t="shared" ref="J41:P41" si="19">SUM(J42:J45)</f>
        <v>16</v>
      </c>
      <c r="K41" s="65">
        <f t="shared" si="19"/>
        <v>200</v>
      </c>
      <c r="L41" s="65">
        <f t="shared" si="19"/>
        <v>44</v>
      </c>
      <c r="M41" s="65">
        <f t="shared" si="19"/>
        <v>140</v>
      </c>
      <c r="N41" s="65">
        <f t="shared" si="19"/>
        <v>0</v>
      </c>
      <c r="O41" s="65">
        <f t="shared" si="19"/>
        <v>4</v>
      </c>
      <c r="P41" s="65">
        <f t="shared" si="19"/>
        <v>12</v>
      </c>
      <c r="Q41" s="121"/>
      <c r="R41" s="121"/>
      <c r="S41" s="121"/>
      <c r="T41" s="121"/>
      <c r="U41" s="122"/>
      <c r="V41" s="122"/>
      <c r="W41" s="122"/>
      <c r="X41" s="122"/>
      <c r="Y41" s="122"/>
      <c r="Z41" s="121"/>
      <c r="AA41" s="121"/>
      <c r="AB41" s="67"/>
      <c r="AC41" s="11">
        <f t="shared" si="12"/>
        <v>0</v>
      </c>
      <c r="AD41" s="26">
        <f t="shared" si="16"/>
        <v>216</v>
      </c>
      <c r="AE41" s="25" t="str">
        <f t="shared" ref="AE41:AE45" si="20">IF(AC41=AD41,0,"ОШИБКА")</f>
        <v>ОШИБКА</v>
      </c>
      <c r="AF41" s="10"/>
      <c r="AG41" s="10"/>
      <c r="AH41" s="10"/>
      <c r="AI41" s="10"/>
      <c r="AL41" s="12">
        <f t="shared" si="10"/>
        <v>216</v>
      </c>
    </row>
    <row r="42" spans="1:244" ht="15.75" x14ac:dyDescent="0.25">
      <c r="A42" s="151" t="s">
        <v>48</v>
      </c>
      <c r="B42" s="117" t="s">
        <v>99</v>
      </c>
      <c r="C42" s="124" t="s">
        <v>33</v>
      </c>
      <c r="D42" s="124"/>
      <c r="E42" s="51"/>
      <c r="F42" s="51"/>
      <c r="G42" s="124"/>
      <c r="H42" s="124"/>
      <c r="I42" s="73">
        <f>SUM(J42:K42)</f>
        <v>72</v>
      </c>
      <c r="J42" s="52">
        <v>6</v>
      </c>
      <c r="K42" s="73">
        <f>SUM(L42:P42)</f>
        <v>66</v>
      </c>
      <c r="L42" s="47">
        <v>10</v>
      </c>
      <c r="M42" s="51">
        <v>48</v>
      </c>
      <c r="N42" s="151"/>
      <c r="O42" s="151">
        <v>2</v>
      </c>
      <c r="P42" s="151">
        <v>6</v>
      </c>
      <c r="Q42" s="122">
        <v>66</v>
      </c>
      <c r="R42" s="122">
        <v>6</v>
      </c>
      <c r="S42" s="122"/>
      <c r="T42" s="122"/>
      <c r="U42" s="151"/>
      <c r="V42" s="151"/>
      <c r="W42" s="151"/>
      <c r="X42" s="151"/>
      <c r="Y42" s="122"/>
      <c r="Z42" s="122"/>
      <c r="AA42" s="122"/>
      <c r="AB42" s="69"/>
      <c r="AC42" s="11">
        <f t="shared" si="12"/>
        <v>72</v>
      </c>
      <c r="AD42" s="26">
        <f t="shared" si="16"/>
        <v>72</v>
      </c>
      <c r="AE42" s="25">
        <f t="shared" si="20"/>
        <v>0</v>
      </c>
      <c r="AF42" s="25"/>
      <c r="AG42" s="25"/>
      <c r="AH42" s="25"/>
      <c r="AI42" s="25"/>
      <c r="AJ42" s="36"/>
      <c r="AK42" s="36"/>
      <c r="AL42" s="12">
        <f t="shared" si="10"/>
        <v>0</v>
      </c>
      <c r="AM42" s="36"/>
      <c r="AN42" s="15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</row>
    <row r="43" spans="1:244" ht="15.75" x14ac:dyDescent="0.25">
      <c r="A43" s="151" t="s">
        <v>49</v>
      </c>
      <c r="B43" s="120" t="s">
        <v>100</v>
      </c>
      <c r="C43" s="124" t="s">
        <v>33</v>
      </c>
      <c r="D43" s="124"/>
      <c r="E43" s="51"/>
      <c r="F43" s="51"/>
      <c r="G43" s="124"/>
      <c r="H43" s="124"/>
      <c r="I43" s="73">
        <f>SUM(J43:K43)</f>
        <v>58</v>
      </c>
      <c r="J43" s="52">
        <v>4</v>
      </c>
      <c r="K43" s="73">
        <f t="shared" ref="K43:K44" si="21">SUM(L43:P43)</f>
        <v>54</v>
      </c>
      <c r="L43" s="47">
        <v>20</v>
      </c>
      <c r="M43" s="51">
        <v>26</v>
      </c>
      <c r="N43" s="151"/>
      <c r="O43" s="151">
        <v>2</v>
      </c>
      <c r="P43" s="151">
        <v>6</v>
      </c>
      <c r="Q43" s="125">
        <v>54</v>
      </c>
      <c r="R43" s="122">
        <v>4</v>
      </c>
      <c r="S43" s="122"/>
      <c r="T43" s="122"/>
      <c r="U43" s="151"/>
      <c r="V43" s="151"/>
      <c r="W43" s="151"/>
      <c r="X43" s="151"/>
      <c r="Y43" s="122"/>
      <c r="Z43" s="122"/>
      <c r="AA43" s="122"/>
      <c r="AB43" s="69"/>
      <c r="AC43" s="11">
        <f t="shared" si="12"/>
        <v>58</v>
      </c>
      <c r="AD43" s="26">
        <f t="shared" si="16"/>
        <v>58</v>
      </c>
      <c r="AE43" s="25">
        <f t="shared" si="20"/>
        <v>0</v>
      </c>
      <c r="AF43" s="25"/>
      <c r="AG43" s="25"/>
      <c r="AH43" s="25"/>
      <c r="AI43" s="25"/>
      <c r="AJ43" s="36"/>
      <c r="AK43" s="36"/>
      <c r="AL43" s="12">
        <f t="shared" si="10"/>
        <v>0</v>
      </c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</row>
    <row r="44" spans="1:244" ht="15.75" x14ac:dyDescent="0.25">
      <c r="A44" s="151" t="s">
        <v>50</v>
      </c>
      <c r="B44" s="120" t="s">
        <v>101</v>
      </c>
      <c r="C44" s="124"/>
      <c r="D44" s="124"/>
      <c r="E44" s="51"/>
      <c r="F44" s="51" t="s">
        <v>35</v>
      </c>
      <c r="G44" s="124"/>
      <c r="H44" s="124"/>
      <c r="I44" s="73">
        <f>SUM(J44:K44)</f>
        <v>36</v>
      </c>
      <c r="J44" s="52">
        <v>0</v>
      </c>
      <c r="K44" s="73">
        <f t="shared" si="21"/>
        <v>36</v>
      </c>
      <c r="L44" s="47">
        <v>10</v>
      </c>
      <c r="M44" s="51">
        <v>26</v>
      </c>
      <c r="N44" s="151"/>
      <c r="O44" s="151"/>
      <c r="P44" s="151"/>
      <c r="Q44" s="122"/>
      <c r="R44" s="122"/>
      <c r="S44" s="122"/>
      <c r="T44" s="122"/>
      <c r="U44" s="151"/>
      <c r="V44" s="151"/>
      <c r="W44" s="151">
        <v>36</v>
      </c>
      <c r="X44" s="151"/>
      <c r="Y44" s="122"/>
      <c r="Z44" s="122"/>
      <c r="AA44" s="122"/>
      <c r="AB44" s="69"/>
      <c r="AC44" s="11">
        <f t="shared" si="12"/>
        <v>36</v>
      </c>
      <c r="AD44" s="26">
        <f t="shared" si="16"/>
        <v>36</v>
      </c>
      <c r="AE44" s="25">
        <f t="shared" si="20"/>
        <v>0</v>
      </c>
      <c r="AF44" s="25"/>
      <c r="AG44" s="25"/>
      <c r="AH44" s="25"/>
      <c r="AI44" s="25"/>
      <c r="AJ44" s="36"/>
      <c r="AK44" s="36"/>
      <c r="AL44" s="12">
        <f t="shared" si="10"/>
        <v>0</v>
      </c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</row>
    <row r="45" spans="1:244" ht="15.75" x14ac:dyDescent="0.25">
      <c r="A45" s="151" t="s">
        <v>51</v>
      </c>
      <c r="B45" s="120" t="s">
        <v>39</v>
      </c>
      <c r="C45" s="124"/>
      <c r="D45" s="124"/>
      <c r="E45" s="51"/>
      <c r="F45" s="51"/>
      <c r="G45" s="124" t="s">
        <v>35</v>
      </c>
      <c r="H45" s="124"/>
      <c r="I45" s="73">
        <f t="shared" ref="I45" si="22">J45+K45+O45+P45</f>
        <v>50</v>
      </c>
      <c r="J45" s="52">
        <v>6</v>
      </c>
      <c r="K45" s="73">
        <f t="shared" ref="K45" si="23">L45+M45</f>
        <v>44</v>
      </c>
      <c r="L45" s="47">
        <v>4</v>
      </c>
      <c r="M45" s="51">
        <v>40</v>
      </c>
      <c r="N45" s="151"/>
      <c r="O45" s="151"/>
      <c r="P45" s="151"/>
      <c r="Q45" s="122"/>
      <c r="R45" s="122"/>
      <c r="S45" s="122"/>
      <c r="T45" s="122"/>
      <c r="U45" s="151"/>
      <c r="V45" s="151"/>
      <c r="W45" s="151"/>
      <c r="X45" s="151"/>
      <c r="Y45" s="122">
        <v>44</v>
      </c>
      <c r="Z45" s="122">
        <v>6</v>
      </c>
      <c r="AA45" s="122"/>
      <c r="AB45" s="69"/>
      <c r="AC45" s="11">
        <f t="shared" si="12"/>
        <v>50</v>
      </c>
      <c r="AD45" s="26">
        <f t="shared" si="16"/>
        <v>50</v>
      </c>
      <c r="AE45" s="25">
        <f t="shared" si="20"/>
        <v>0</v>
      </c>
      <c r="AF45" s="25"/>
      <c r="AG45" s="25"/>
      <c r="AH45" s="25"/>
      <c r="AI45" s="25"/>
      <c r="AJ45" s="36"/>
      <c r="AK45" s="36"/>
      <c r="AL45" s="12">
        <f t="shared" si="10"/>
        <v>0</v>
      </c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</row>
    <row r="46" spans="1:244" ht="15.75" x14ac:dyDescent="0.25">
      <c r="A46" s="121" t="s">
        <v>46</v>
      </c>
      <c r="B46" s="91" t="s">
        <v>53</v>
      </c>
      <c r="C46" s="84"/>
      <c r="D46" s="85"/>
      <c r="E46" s="85"/>
      <c r="F46" s="85"/>
      <c r="G46" s="85"/>
      <c r="H46" s="86"/>
      <c r="I46" s="92">
        <f>SUM(I47+I52+I57)</f>
        <v>1104</v>
      </c>
      <c r="J46" s="92">
        <f t="shared" ref="J46:P46" si="24">SUM(J47+J52+J57)</f>
        <v>16</v>
      </c>
      <c r="K46" s="92">
        <f t="shared" si="24"/>
        <v>1088</v>
      </c>
      <c r="L46" s="92">
        <f t="shared" si="24"/>
        <v>106</v>
      </c>
      <c r="M46" s="92">
        <f t="shared" si="24"/>
        <v>262</v>
      </c>
      <c r="N46" s="92">
        <f t="shared" si="24"/>
        <v>648</v>
      </c>
      <c r="O46" s="92">
        <f t="shared" si="24"/>
        <v>18</v>
      </c>
      <c r="P46" s="92">
        <f t="shared" si="24"/>
        <v>54</v>
      </c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69"/>
      <c r="AC46" s="11">
        <f t="shared" ref="AC46:AC62" si="25">SUM(Q46:AB46)</f>
        <v>0</v>
      </c>
      <c r="AD46" s="26">
        <f t="shared" ref="AD46:AD62" si="26">K46+J46</f>
        <v>1104</v>
      </c>
      <c r="AE46" s="25" t="str">
        <f t="shared" ref="AE46:AE67" si="27">IF(AC46=AD46,0,"ОШИБКА")</f>
        <v>ОШИБКА</v>
      </c>
      <c r="AF46" s="25"/>
      <c r="AG46" s="25"/>
      <c r="AH46" s="25"/>
      <c r="AI46" s="25"/>
      <c r="AL46" s="12">
        <f t="shared" si="10"/>
        <v>1104</v>
      </c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</row>
    <row r="47" spans="1:244" ht="80.25" customHeight="1" x14ac:dyDescent="0.25">
      <c r="A47" s="121" t="s">
        <v>54</v>
      </c>
      <c r="B47" s="119" t="s">
        <v>114</v>
      </c>
      <c r="C47" s="105"/>
      <c r="D47" s="106"/>
      <c r="E47" s="106"/>
      <c r="F47" s="106"/>
      <c r="G47" s="106"/>
      <c r="H47" s="89"/>
      <c r="I47" s="93">
        <f>SUM(J47:K47)</f>
        <v>456</v>
      </c>
      <c r="J47" s="65">
        <f t="shared" ref="J47:P47" si="28">SUM(J48:J51)</f>
        <v>8</v>
      </c>
      <c r="K47" s="65">
        <f>SUM(L47:P47)</f>
        <v>448</v>
      </c>
      <c r="L47" s="65">
        <f t="shared" si="28"/>
        <v>52</v>
      </c>
      <c r="M47" s="65">
        <f t="shared" si="28"/>
        <v>120</v>
      </c>
      <c r="N47" s="65">
        <f t="shared" si="28"/>
        <v>252</v>
      </c>
      <c r="O47" s="65">
        <f t="shared" si="28"/>
        <v>6</v>
      </c>
      <c r="P47" s="65">
        <f t="shared" si="28"/>
        <v>18</v>
      </c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69"/>
      <c r="AC47" s="11">
        <f t="shared" si="25"/>
        <v>0</v>
      </c>
      <c r="AD47" s="26">
        <f t="shared" si="26"/>
        <v>456</v>
      </c>
      <c r="AE47" s="25" t="str">
        <f t="shared" si="27"/>
        <v>ОШИБКА</v>
      </c>
      <c r="AF47" s="25"/>
      <c r="AG47" s="25"/>
      <c r="AH47" s="25"/>
      <c r="AI47" s="25"/>
      <c r="AL47" s="12">
        <f t="shared" si="10"/>
        <v>456</v>
      </c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</row>
    <row r="48" spans="1:244" s="3" customFormat="1" ht="32.25" customHeight="1" x14ac:dyDescent="0.25">
      <c r="A48" s="151" t="s">
        <v>55</v>
      </c>
      <c r="B48" s="118" t="s">
        <v>115</v>
      </c>
      <c r="C48" s="131"/>
      <c r="D48" s="131"/>
      <c r="E48" s="94"/>
      <c r="F48" s="94" t="s">
        <v>35</v>
      </c>
      <c r="G48" s="131" t="s">
        <v>33</v>
      </c>
      <c r="H48" s="133"/>
      <c r="I48" s="73">
        <f>SUM(J48:K48)</f>
        <v>188</v>
      </c>
      <c r="J48" s="52">
        <v>8</v>
      </c>
      <c r="K48" s="73">
        <f>SUM(L48:P48)</f>
        <v>180</v>
      </c>
      <c r="L48" s="170">
        <v>52</v>
      </c>
      <c r="M48" s="157">
        <v>120</v>
      </c>
      <c r="N48" s="151"/>
      <c r="O48" s="46">
        <v>2</v>
      </c>
      <c r="P48" s="151">
        <v>6</v>
      </c>
      <c r="Q48" s="125"/>
      <c r="R48" s="125"/>
      <c r="S48" s="125"/>
      <c r="T48" s="125"/>
      <c r="U48" s="15"/>
      <c r="V48" s="15"/>
      <c r="W48" s="15">
        <v>160</v>
      </c>
      <c r="X48" s="15">
        <v>6</v>
      </c>
      <c r="Y48" s="125">
        <v>20</v>
      </c>
      <c r="Z48" s="125">
        <v>2</v>
      </c>
      <c r="AA48" s="125"/>
      <c r="AB48" s="76"/>
      <c r="AC48" s="11">
        <f t="shared" si="25"/>
        <v>188</v>
      </c>
      <c r="AD48" s="26">
        <f t="shared" si="26"/>
        <v>188</v>
      </c>
      <c r="AE48" s="25">
        <f t="shared" si="27"/>
        <v>0</v>
      </c>
      <c r="AF48" s="27" t="e">
        <f>J48+K48+#REF!+O48+P48</f>
        <v>#REF!</v>
      </c>
      <c r="AG48" s="9"/>
      <c r="AH48" s="28">
        <f t="shared" ref="AH48:AH62" si="29">I48-J48</f>
        <v>180</v>
      </c>
      <c r="AI48" s="28" t="e">
        <f>S48+T48+U48+V48+W48+X48+Y48+Z48+AA48+AB48+#REF!+#REF!+#REF!+#REF!</f>
        <v>#REF!</v>
      </c>
      <c r="AL48" s="12">
        <f t="shared" si="10"/>
        <v>0</v>
      </c>
      <c r="AN48" s="114">
        <f>S48+U48-8</f>
        <v>-8</v>
      </c>
    </row>
    <row r="49" spans="1:244" ht="17.25" customHeight="1" x14ac:dyDescent="0.25">
      <c r="A49" s="151" t="s">
        <v>45</v>
      </c>
      <c r="B49" s="117" t="s">
        <v>85</v>
      </c>
      <c r="C49" s="122"/>
      <c r="D49" s="122"/>
      <c r="E49" s="151"/>
      <c r="F49" s="151"/>
      <c r="G49" s="122" t="s">
        <v>35</v>
      </c>
      <c r="H49" s="122"/>
      <c r="I49" s="73">
        <f>N49</f>
        <v>144</v>
      </c>
      <c r="J49" s="52"/>
      <c r="K49" s="73">
        <v>144</v>
      </c>
      <c r="L49" s="47"/>
      <c r="M49" s="151"/>
      <c r="N49" s="151">
        <v>144</v>
      </c>
      <c r="O49" s="151"/>
      <c r="P49" s="151"/>
      <c r="Q49" s="122"/>
      <c r="R49" s="122"/>
      <c r="S49" s="122"/>
      <c r="T49" s="122"/>
      <c r="U49" s="151"/>
      <c r="V49" s="151"/>
      <c r="W49" s="151">
        <v>72</v>
      </c>
      <c r="X49" s="151"/>
      <c r="Y49" s="122">
        <v>72</v>
      </c>
      <c r="Z49" s="122"/>
      <c r="AA49" s="121"/>
      <c r="AB49" s="69"/>
      <c r="AC49" s="11">
        <f t="shared" si="25"/>
        <v>144</v>
      </c>
      <c r="AD49" s="26">
        <f t="shared" si="26"/>
        <v>144</v>
      </c>
      <c r="AE49" s="25">
        <f t="shared" si="27"/>
        <v>0</v>
      </c>
      <c r="AF49" s="25"/>
      <c r="AG49" s="25"/>
      <c r="AH49" s="28">
        <f t="shared" si="29"/>
        <v>144</v>
      </c>
      <c r="AI49" s="28" t="e">
        <f>S49+T49+U49+V49+W49+X49+Y49+Z49+AA49+AB49+#REF!+#REF!+#REF!+#REF!</f>
        <v>#REF!</v>
      </c>
      <c r="AL49" s="12">
        <f t="shared" si="10"/>
        <v>0</v>
      </c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</row>
    <row r="50" spans="1:244" ht="19.5" customHeight="1" x14ac:dyDescent="0.25">
      <c r="A50" s="151" t="s">
        <v>56</v>
      </c>
      <c r="B50" s="117" t="s">
        <v>86</v>
      </c>
      <c r="C50" s="122"/>
      <c r="D50" s="122"/>
      <c r="E50" s="151"/>
      <c r="F50" s="151"/>
      <c r="G50" s="122" t="s">
        <v>35</v>
      </c>
      <c r="H50" s="122"/>
      <c r="I50" s="73">
        <f>N50</f>
        <v>108</v>
      </c>
      <c r="J50" s="52"/>
      <c r="K50" s="73">
        <v>108</v>
      </c>
      <c r="L50" s="47"/>
      <c r="M50" s="151"/>
      <c r="N50" s="151">
        <v>108</v>
      </c>
      <c r="O50" s="151"/>
      <c r="P50" s="151"/>
      <c r="Q50" s="122"/>
      <c r="R50" s="122"/>
      <c r="S50" s="122"/>
      <c r="T50" s="122"/>
      <c r="U50" s="151"/>
      <c r="V50" s="151"/>
      <c r="W50" s="151"/>
      <c r="X50" s="151"/>
      <c r="Y50" s="122">
        <v>108</v>
      </c>
      <c r="Z50" s="122"/>
      <c r="AA50" s="121"/>
      <c r="AB50" s="69"/>
      <c r="AC50" s="11">
        <f t="shared" si="25"/>
        <v>108</v>
      </c>
      <c r="AD50" s="26">
        <f t="shared" si="26"/>
        <v>108</v>
      </c>
      <c r="AE50" s="25">
        <f t="shared" si="27"/>
        <v>0</v>
      </c>
      <c r="AF50" s="25"/>
      <c r="AG50" s="25"/>
      <c r="AH50" s="28">
        <f t="shared" si="29"/>
        <v>108</v>
      </c>
      <c r="AI50" s="28" t="e">
        <f>S50+T50+U50+V50+W50+X50+Y50+Z50+AA50+AB50+#REF!+#REF!+#REF!+#REF!</f>
        <v>#REF!</v>
      </c>
      <c r="AL50" s="12">
        <f t="shared" si="10"/>
        <v>0</v>
      </c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</row>
    <row r="51" spans="1:244" ht="15.75" x14ac:dyDescent="0.25">
      <c r="A51" s="151"/>
      <c r="B51" s="117" t="s">
        <v>87</v>
      </c>
      <c r="C51" s="132"/>
      <c r="D51" s="132"/>
      <c r="E51" s="44"/>
      <c r="F51" s="44"/>
      <c r="G51" s="132" t="s">
        <v>106</v>
      </c>
      <c r="H51" s="130"/>
      <c r="I51" s="73">
        <f>O51+P51</f>
        <v>16</v>
      </c>
      <c r="J51" s="52"/>
      <c r="K51" s="122">
        <v>16</v>
      </c>
      <c r="L51" s="47"/>
      <c r="M51" s="151"/>
      <c r="N51" s="151"/>
      <c r="O51" s="151">
        <v>4</v>
      </c>
      <c r="P51" s="151">
        <v>12</v>
      </c>
      <c r="Q51" s="122"/>
      <c r="R51" s="122"/>
      <c r="S51" s="122"/>
      <c r="T51" s="122"/>
      <c r="U51" s="151"/>
      <c r="V51" s="151"/>
      <c r="W51" s="151"/>
      <c r="X51" s="151"/>
      <c r="Y51" s="122">
        <v>16</v>
      </c>
      <c r="Z51" s="122"/>
      <c r="AA51" s="122"/>
      <c r="AB51" s="69"/>
      <c r="AC51" s="11">
        <f t="shared" si="25"/>
        <v>16</v>
      </c>
      <c r="AD51" s="26">
        <f t="shared" si="26"/>
        <v>16</v>
      </c>
      <c r="AE51" s="25">
        <f t="shared" si="27"/>
        <v>0</v>
      </c>
      <c r="AF51" s="25"/>
      <c r="AG51" s="25"/>
      <c r="AH51" s="28">
        <f t="shared" si="29"/>
        <v>16</v>
      </c>
      <c r="AI51" s="28" t="e">
        <f>S51+T51+U51+V51+W51+X51+Y51+Z51+AA51+AB51+#REF!+#REF!+#REF!+#REF!</f>
        <v>#REF!</v>
      </c>
      <c r="AL51" s="12">
        <f t="shared" si="10"/>
        <v>0</v>
      </c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</row>
    <row r="52" spans="1:244" ht="78.75" customHeight="1" x14ac:dyDescent="0.25">
      <c r="A52" s="121" t="s">
        <v>57</v>
      </c>
      <c r="B52" s="123" t="s">
        <v>116</v>
      </c>
      <c r="C52" s="142"/>
      <c r="D52" s="143"/>
      <c r="E52" s="143"/>
      <c r="F52" s="143"/>
      <c r="G52" s="143"/>
      <c r="H52" s="144"/>
      <c r="I52" s="92">
        <f>SUM(I53:I56)</f>
        <v>328</v>
      </c>
      <c r="J52" s="68">
        <f t="shared" ref="J52:P52" si="30">SUM(J53:J56)</f>
        <v>4</v>
      </c>
      <c r="K52" s="68">
        <f>SUM(L52:P52)</f>
        <v>324</v>
      </c>
      <c r="L52" s="68">
        <f t="shared" si="30"/>
        <v>34</v>
      </c>
      <c r="M52" s="68">
        <f t="shared" si="30"/>
        <v>86</v>
      </c>
      <c r="N52" s="68">
        <f t="shared" si="30"/>
        <v>180</v>
      </c>
      <c r="O52" s="68">
        <f t="shared" si="30"/>
        <v>6</v>
      </c>
      <c r="P52" s="68">
        <f t="shared" si="30"/>
        <v>18</v>
      </c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69"/>
      <c r="AC52" s="11">
        <f t="shared" si="25"/>
        <v>0</v>
      </c>
      <c r="AD52" s="26">
        <f t="shared" si="26"/>
        <v>328</v>
      </c>
      <c r="AE52" s="25" t="str">
        <f t="shared" si="27"/>
        <v>ОШИБКА</v>
      </c>
      <c r="AF52" s="25"/>
      <c r="AG52" s="25"/>
      <c r="AH52" s="28">
        <f t="shared" si="29"/>
        <v>324</v>
      </c>
      <c r="AI52" s="28" t="e">
        <f>S52+T52+U52+V52+W52+X52+Y52+Z52+AA52+AB52+#REF!+#REF!+#REF!+#REF!</f>
        <v>#REF!</v>
      </c>
      <c r="AL52" s="12">
        <f t="shared" si="10"/>
        <v>328</v>
      </c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</row>
    <row r="53" spans="1:244" ht="30" customHeight="1" x14ac:dyDescent="0.25">
      <c r="A53" s="151" t="s">
        <v>58</v>
      </c>
      <c r="B53" s="120" t="s">
        <v>117</v>
      </c>
      <c r="C53" s="133"/>
      <c r="D53" s="133" t="s">
        <v>33</v>
      </c>
      <c r="E53" s="95"/>
      <c r="F53" s="95"/>
      <c r="G53" s="133"/>
      <c r="H53" s="133"/>
      <c r="I53" s="73">
        <f>SUM(J53:K53)</f>
        <v>132</v>
      </c>
      <c r="J53" s="52">
        <v>4</v>
      </c>
      <c r="K53" s="73">
        <f>SUM(L53:P53)</f>
        <v>128</v>
      </c>
      <c r="L53" s="158">
        <v>34</v>
      </c>
      <c r="M53" s="159">
        <v>86</v>
      </c>
      <c r="N53" s="151"/>
      <c r="O53" s="151">
        <v>2</v>
      </c>
      <c r="P53" s="151">
        <v>6</v>
      </c>
      <c r="Q53" s="122"/>
      <c r="R53" s="122"/>
      <c r="S53" s="122">
        <v>128</v>
      </c>
      <c r="T53" s="122">
        <v>4</v>
      </c>
      <c r="U53" s="15"/>
      <c r="V53" s="151"/>
      <c r="W53" s="151"/>
      <c r="X53" s="151"/>
      <c r="Y53" s="122"/>
      <c r="Z53" s="122"/>
      <c r="AA53" s="122"/>
      <c r="AB53" s="69"/>
      <c r="AC53" s="11">
        <f t="shared" si="25"/>
        <v>132</v>
      </c>
      <c r="AD53" s="26">
        <f t="shared" si="26"/>
        <v>132</v>
      </c>
      <c r="AE53" s="25">
        <f t="shared" si="27"/>
        <v>0</v>
      </c>
      <c r="AF53" s="26" t="e">
        <f>L53+M53+#REF!</f>
        <v>#REF!</v>
      </c>
      <c r="AG53" s="26" t="e">
        <f>J53+K53+#REF!+O53+P53</f>
        <v>#REF!</v>
      </c>
      <c r="AH53" s="28">
        <f t="shared" si="29"/>
        <v>128</v>
      </c>
      <c r="AI53" s="28" t="e">
        <f>S53+T53+U53+V53+W53+X53+Y53+Z53+AA53+AB53+#REF!+#REF!+#REF!+#REF!</f>
        <v>#REF!</v>
      </c>
      <c r="AL53" s="12">
        <f t="shared" si="10"/>
        <v>0</v>
      </c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</row>
    <row r="54" spans="1:244" ht="19.5" customHeight="1" x14ac:dyDescent="0.25">
      <c r="A54" s="151" t="s">
        <v>59</v>
      </c>
      <c r="B54" s="117" t="s">
        <v>85</v>
      </c>
      <c r="C54" s="124"/>
      <c r="D54" s="124"/>
      <c r="E54" s="51" t="s">
        <v>35</v>
      </c>
      <c r="F54" s="51"/>
      <c r="G54" s="124"/>
      <c r="H54" s="124"/>
      <c r="I54" s="73">
        <f>N54</f>
        <v>72</v>
      </c>
      <c r="J54" s="52"/>
      <c r="K54" s="73">
        <v>72</v>
      </c>
      <c r="L54" s="47"/>
      <c r="M54" s="46"/>
      <c r="N54" s="46">
        <v>72</v>
      </c>
      <c r="O54" s="46"/>
      <c r="P54" s="46"/>
      <c r="Q54" s="122"/>
      <c r="R54" s="122"/>
      <c r="S54" s="122">
        <v>36</v>
      </c>
      <c r="T54" s="122"/>
      <c r="U54" s="151">
        <v>36</v>
      </c>
      <c r="V54" s="151"/>
      <c r="W54" s="151"/>
      <c r="X54" s="151"/>
      <c r="Y54" s="122"/>
      <c r="Z54" s="122"/>
      <c r="AA54" s="122"/>
      <c r="AB54" s="69"/>
      <c r="AC54" s="11">
        <f t="shared" si="25"/>
        <v>72</v>
      </c>
      <c r="AD54" s="26">
        <f t="shared" si="26"/>
        <v>72</v>
      </c>
      <c r="AE54" s="25">
        <f t="shared" si="27"/>
        <v>0</v>
      </c>
      <c r="AF54" s="25"/>
      <c r="AG54" s="25"/>
      <c r="AH54" s="28">
        <f t="shared" si="29"/>
        <v>72</v>
      </c>
      <c r="AI54" s="28" t="e">
        <f>S54+T54+U54+V54+W54+X54+Y54+Z54+AA54+AB54+#REF!+#REF!+#REF!+#REF!</f>
        <v>#REF!</v>
      </c>
      <c r="AL54" s="12">
        <f t="shared" si="10"/>
        <v>0</v>
      </c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</row>
    <row r="55" spans="1:244" ht="20.25" customHeight="1" x14ac:dyDescent="0.25">
      <c r="A55" s="151" t="s">
        <v>60</v>
      </c>
      <c r="B55" s="117" t="s">
        <v>86</v>
      </c>
      <c r="C55" s="124"/>
      <c r="D55" s="124"/>
      <c r="E55" s="51" t="s">
        <v>35</v>
      </c>
      <c r="F55" s="51"/>
      <c r="G55" s="124"/>
      <c r="H55" s="124"/>
      <c r="I55" s="73">
        <f>N55</f>
        <v>108</v>
      </c>
      <c r="J55" s="52"/>
      <c r="K55" s="73">
        <v>108</v>
      </c>
      <c r="L55" s="47"/>
      <c r="M55" s="46"/>
      <c r="N55" s="46">
        <v>108</v>
      </c>
      <c r="O55" s="46"/>
      <c r="P55" s="46"/>
      <c r="Q55" s="122"/>
      <c r="R55" s="122"/>
      <c r="S55" s="122"/>
      <c r="T55" s="122"/>
      <c r="U55" s="151">
        <v>108</v>
      </c>
      <c r="V55" s="151"/>
      <c r="W55" s="151"/>
      <c r="X55" s="151"/>
      <c r="Y55" s="122"/>
      <c r="Z55" s="122"/>
      <c r="AA55" s="122"/>
      <c r="AB55" s="69"/>
      <c r="AC55" s="11">
        <f t="shared" si="25"/>
        <v>108</v>
      </c>
      <c r="AD55" s="26">
        <f t="shared" si="26"/>
        <v>108</v>
      </c>
      <c r="AE55" s="25">
        <f t="shared" si="27"/>
        <v>0</v>
      </c>
      <c r="AF55" s="25"/>
      <c r="AG55" s="25"/>
      <c r="AH55" s="28">
        <f t="shared" si="29"/>
        <v>108</v>
      </c>
      <c r="AI55" s="28" t="e">
        <f>S55+T55+U55+V55+W55+X55+Y55+Z55+AA55+AB55+#REF!+#REF!+#REF!+#REF!</f>
        <v>#REF!</v>
      </c>
      <c r="AJ55" s="36"/>
      <c r="AK55" s="36"/>
      <c r="AL55" s="12">
        <f t="shared" si="10"/>
        <v>0</v>
      </c>
      <c r="AM55" s="36"/>
      <c r="AN55" s="36"/>
      <c r="AO55" s="15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</row>
    <row r="56" spans="1:244" ht="15.75" x14ac:dyDescent="0.25">
      <c r="A56" s="151"/>
      <c r="B56" s="117" t="s">
        <v>88</v>
      </c>
      <c r="C56" s="130"/>
      <c r="D56" s="130"/>
      <c r="E56" s="55" t="s">
        <v>106</v>
      </c>
      <c r="F56" s="55"/>
      <c r="G56" s="130"/>
      <c r="H56" s="130"/>
      <c r="I56" s="73">
        <f>O56+P56</f>
        <v>16</v>
      </c>
      <c r="J56" s="52"/>
      <c r="K56" s="73">
        <v>16</v>
      </c>
      <c r="L56" s="47"/>
      <c r="M56" s="46"/>
      <c r="N56" s="46"/>
      <c r="O56" s="46">
        <v>4</v>
      </c>
      <c r="P56" s="46">
        <v>12</v>
      </c>
      <c r="Q56" s="122"/>
      <c r="R56" s="122"/>
      <c r="S56" s="122"/>
      <c r="T56" s="122"/>
      <c r="U56" s="151">
        <v>16</v>
      </c>
      <c r="V56" s="151"/>
      <c r="W56" s="151"/>
      <c r="X56" s="151"/>
      <c r="Y56" s="122"/>
      <c r="Z56" s="122"/>
      <c r="AA56" s="122"/>
      <c r="AB56" s="69"/>
      <c r="AC56" s="11">
        <f t="shared" si="25"/>
        <v>16</v>
      </c>
      <c r="AD56" s="26">
        <f t="shared" si="26"/>
        <v>16</v>
      </c>
      <c r="AE56" s="25">
        <f t="shared" si="27"/>
        <v>0</v>
      </c>
      <c r="AF56" s="25"/>
      <c r="AG56" s="25"/>
      <c r="AH56" s="28">
        <f t="shared" si="29"/>
        <v>16</v>
      </c>
      <c r="AI56" s="28" t="e">
        <f>S56+T56+U56+V56+W56+X56+Y56+Z56+AA56+AB56+#REF!+#REF!+#REF!+#REF!</f>
        <v>#REF!</v>
      </c>
      <c r="AJ56" s="36"/>
      <c r="AK56" s="36"/>
      <c r="AL56" s="12">
        <f t="shared" si="10"/>
        <v>0</v>
      </c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</row>
    <row r="57" spans="1:244" ht="81" customHeight="1" x14ac:dyDescent="0.25">
      <c r="A57" s="121" t="s">
        <v>120</v>
      </c>
      <c r="B57" s="123" t="s">
        <v>118</v>
      </c>
      <c r="C57" s="142"/>
      <c r="D57" s="143"/>
      <c r="E57" s="143"/>
      <c r="F57" s="143"/>
      <c r="G57" s="143"/>
      <c r="H57" s="144"/>
      <c r="I57" s="92">
        <f>SUM(I58:I61)</f>
        <v>320</v>
      </c>
      <c r="J57" s="68">
        <f t="shared" ref="J57:P57" si="31">SUM(J58:J61)</f>
        <v>4</v>
      </c>
      <c r="K57" s="68">
        <f>SUM(L57:P57)</f>
        <v>316</v>
      </c>
      <c r="L57" s="68">
        <f t="shared" si="31"/>
        <v>20</v>
      </c>
      <c r="M57" s="68">
        <f t="shared" si="31"/>
        <v>56</v>
      </c>
      <c r="N57" s="68">
        <f t="shared" si="31"/>
        <v>216</v>
      </c>
      <c r="O57" s="68">
        <f t="shared" si="31"/>
        <v>6</v>
      </c>
      <c r="P57" s="68">
        <f t="shared" si="31"/>
        <v>18</v>
      </c>
      <c r="Q57" s="121"/>
      <c r="R57" s="121"/>
      <c r="S57" s="121"/>
      <c r="T57" s="121"/>
      <c r="U57" s="122"/>
      <c r="V57" s="122"/>
      <c r="W57" s="122"/>
      <c r="X57" s="122"/>
      <c r="Y57" s="121"/>
      <c r="Z57" s="121"/>
      <c r="AA57" s="121"/>
      <c r="AB57" s="67"/>
      <c r="AC57" s="11">
        <f t="shared" si="25"/>
        <v>0</v>
      </c>
      <c r="AD57" s="26">
        <f t="shared" si="26"/>
        <v>320</v>
      </c>
      <c r="AE57" s="25" t="str">
        <f t="shared" si="27"/>
        <v>ОШИБКА</v>
      </c>
      <c r="AF57" s="25"/>
      <c r="AG57" s="25"/>
      <c r="AH57" s="28">
        <f t="shared" si="29"/>
        <v>316</v>
      </c>
      <c r="AI57" s="28" t="e">
        <f>S57+T57+U57+V57+W57+X57+Y57+Z57+AA57+AB57+#REF!+#REF!+#REF!+#REF!</f>
        <v>#REF!</v>
      </c>
      <c r="AJ57" s="36"/>
      <c r="AK57" s="36"/>
      <c r="AL57" s="12">
        <f t="shared" si="10"/>
        <v>320</v>
      </c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</row>
    <row r="58" spans="1:244" ht="62.25" customHeight="1" x14ac:dyDescent="0.25">
      <c r="A58" s="151" t="s">
        <v>121</v>
      </c>
      <c r="B58" s="120" t="s">
        <v>119</v>
      </c>
      <c r="C58" s="133"/>
      <c r="D58" s="133"/>
      <c r="E58" s="95"/>
      <c r="F58" s="95" t="s">
        <v>103</v>
      </c>
      <c r="G58" s="133" t="s">
        <v>33</v>
      </c>
      <c r="H58" s="133"/>
      <c r="I58" s="73">
        <f>SUM(J58:K58)</f>
        <v>88</v>
      </c>
      <c r="J58" s="52">
        <v>4</v>
      </c>
      <c r="K58" s="73">
        <f>SUM(L58:P58)</f>
        <v>84</v>
      </c>
      <c r="L58" s="47">
        <v>20</v>
      </c>
      <c r="M58" s="151">
        <v>56</v>
      </c>
      <c r="N58" s="151"/>
      <c r="O58" s="151">
        <v>2</v>
      </c>
      <c r="P58" s="151">
        <v>6</v>
      </c>
      <c r="Q58" s="121"/>
      <c r="R58" s="121"/>
      <c r="S58" s="121"/>
      <c r="T58" s="121"/>
      <c r="U58" s="151"/>
      <c r="V58" s="151"/>
      <c r="W58" s="15">
        <v>54</v>
      </c>
      <c r="X58" s="15">
        <v>4</v>
      </c>
      <c r="Y58" s="125">
        <v>30</v>
      </c>
      <c r="Z58" s="122"/>
      <c r="AA58" s="122"/>
      <c r="AB58" s="69"/>
      <c r="AC58" s="11">
        <f t="shared" si="25"/>
        <v>88</v>
      </c>
      <c r="AD58" s="26">
        <f t="shared" si="26"/>
        <v>88</v>
      </c>
      <c r="AE58" s="25">
        <f t="shared" si="27"/>
        <v>0</v>
      </c>
      <c r="AF58" s="26" t="e">
        <f>L58+M58+#REF!</f>
        <v>#REF!</v>
      </c>
      <c r="AG58" s="26" t="e">
        <f>J58+K58+#REF!+O58+P58</f>
        <v>#REF!</v>
      </c>
      <c r="AH58" s="28">
        <f t="shared" si="29"/>
        <v>84</v>
      </c>
      <c r="AI58" s="28" t="e">
        <f>S58+T58+U58+V58+W58+X58+Y58+Z58+AA58+AB58+#REF!+#REF!+#REF!+#REF!</f>
        <v>#REF!</v>
      </c>
      <c r="AJ58" s="36"/>
      <c r="AK58" s="36"/>
      <c r="AL58" s="12">
        <f t="shared" si="10"/>
        <v>0</v>
      </c>
      <c r="AM58" s="36"/>
      <c r="AN58" s="15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</row>
    <row r="59" spans="1:244" ht="22.5" customHeight="1" x14ac:dyDescent="0.25">
      <c r="A59" s="151" t="s">
        <v>122</v>
      </c>
      <c r="B59" s="117" t="s">
        <v>85</v>
      </c>
      <c r="C59" s="124"/>
      <c r="D59" s="124"/>
      <c r="E59" s="51"/>
      <c r="F59" s="51"/>
      <c r="G59" s="124" t="s">
        <v>35</v>
      </c>
      <c r="H59" s="124"/>
      <c r="I59" s="73">
        <f>N59</f>
        <v>108</v>
      </c>
      <c r="J59" s="52"/>
      <c r="K59" s="73">
        <v>108</v>
      </c>
      <c r="L59" s="47"/>
      <c r="M59" s="51"/>
      <c r="N59" s="151">
        <v>108</v>
      </c>
      <c r="O59" s="56"/>
      <c r="P59" s="56"/>
      <c r="Q59" s="122"/>
      <c r="R59" s="122"/>
      <c r="S59" s="122"/>
      <c r="T59" s="122"/>
      <c r="U59" s="151"/>
      <c r="V59" s="151"/>
      <c r="W59" s="151">
        <v>36</v>
      </c>
      <c r="X59" s="151"/>
      <c r="Y59" s="122">
        <v>72</v>
      </c>
      <c r="Z59" s="122"/>
      <c r="AA59" s="122"/>
      <c r="AB59" s="69"/>
      <c r="AC59" s="11">
        <f t="shared" si="25"/>
        <v>108</v>
      </c>
      <c r="AD59" s="26">
        <f t="shared" si="26"/>
        <v>108</v>
      </c>
      <c r="AE59" s="25">
        <f t="shared" si="27"/>
        <v>0</v>
      </c>
      <c r="AF59" s="25"/>
      <c r="AG59" s="25"/>
      <c r="AH59" s="28">
        <f t="shared" si="29"/>
        <v>108</v>
      </c>
      <c r="AI59" s="28" t="e">
        <f>S59+T59+U59+V59+W59+X59+Y59+Z59+AA59+AB59+#REF!+#REF!+#REF!+#REF!</f>
        <v>#REF!</v>
      </c>
      <c r="AJ59" s="36"/>
      <c r="AK59" s="36"/>
      <c r="AL59" s="12">
        <f t="shared" si="10"/>
        <v>0</v>
      </c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</row>
    <row r="60" spans="1:244" ht="18" customHeight="1" x14ac:dyDescent="0.25">
      <c r="A60" s="151" t="s">
        <v>123</v>
      </c>
      <c r="B60" s="117" t="s">
        <v>86</v>
      </c>
      <c r="C60" s="124"/>
      <c r="D60" s="124"/>
      <c r="E60" s="51"/>
      <c r="F60" s="51"/>
      <c r="G60" s="124" t="s">
        <v>35</v>
      </c>
      <c r="H60" s="124"/>
      <c r="I60" s="73">
        <f>N60</f>
        <v>108</v>
      </c>
      <c r="J60" s="52"/>
      <c r="K60" s="73">
        <v>108</v>
      </c>
      <c r="L60" s="47"/>
      <c r="M60" s="51"/>
      <c r="N60" s="151">
        <v>108</v>
      </c>
      <c r="O60" s="56"/>
      <c r="P60" s="56"/>
      <c r="Q60" s="122"/>
      <c r="R60" s="122"/>
      <c r="S60" s="122"/>
      <c r="T60" s="122"/>
      <c r="U60" s="151"/>
      <c r="V60" s="151"/>
      <c r="W60" s="151"/>
      <c r="X60" s="151"/>
      <c r="Y60" s="122">
        <v>108</v>
      </c>
      <c r="Z60" s="122"/>
      <c r="AA60" s="122"/>
      <c r="AB60" s="69"/>
      <c r="AC60" s="11">
        <f t="shared" si="25"/>
        <v>108</v>
      </c>
      <c r="AD60" s="26">
        <f t="shared" si="26"/>
        <v>108</v>
      </c>
      <c r="AE60" s="25">
        <f t="shared" si="27"/>
        <v>0</v>
      </c>
      <c r="AF60" s="25"/>
      <c r="AG60" s="25"/>
      <c r="AH60" s="28">
        <f t="shared" si="29"/>
        <v>108</v>
      </c>
      <c r="AI60" s="28" t="e">
        <f>S60+T60+U60+V60+W60+X60+Y60+Z60+AA60+AB60+#REF!+#REF!+#REF!+#REF!</f>
        <v>#REF!</v>
      </c>
      <c r="AJ60" s="36"/>
      <c r="AK60" s="36"/>
      <c r="AL60" s="12">
        <f t="shared" si="10"/>
        <v>0</v>
      </c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</row>
    <row r="61" spans="1:244" ht="17.25" customHeight="1" x14ac:dyDescent="0.25">
      <c r="A61" s="151"/>
      <c r="B61" s="117" t="s">
        <v>89</v>
      </c>
      <c r="C61" s="124"/>
      <c r="D61" s="124"/>
      <c r="E61" s="51"/>
      <c r="F61" s="51"/>
      <c r="G61" s="124" t="s">
        <v>106</v>
      </c>
      <c r="H61" s="124"/>
      <c r="I61" s="73">
        <f>O61+P61</f>
        <v>16</v>
      </c>
      <c r="J61" s="52"/>
      <c r="K61" s="73">
        <v>16</v>
      </c>
      <c r="L61" s="47"/>
      <c r="M61" s="51"/>
      <c r="N61" s="151"/>
      <c r="O61" s="151">
        <v>4</v>
      </c>
      <c r="P61" s="151">
        <v>12</v>
      </c>
      <c r="Q61" s="122"/>
      <c r="R61" s="122"/>
      <c r="S61" s="122"/>
      <c r="T61" s="122"/>
      <c r="U61" s="151"/>
      <c r="V61" s="151"/>
      <c r="W61" s="151"/>
      <c r="X61" s="151"/>
      <c r="Y61" s="122">
        <v>16</v>
      </c>
      <c r="Z61" s="122"/>
      <c r="AA61" s="122"/>
      <c r="AB61" s="69"/>
      <c r="AC61" s="11">
        <f t="shared" si="25"/>
        <v>16</v>
      </c>
      <c r="AD61" s="26">
        <f t="shared" si="26"/>
        <v>16</v>
      </c>
      <c r="AE61" s="25">
        <f t="shared" si="27"/>
        <v>0</v>
      </c>
      <c r="AF61" s="25"/>
      <c r="AG61" s="25"/>
      <c r="AH61" s="28">
        <f t="shared" si="29"/>
        <v>16</v>
      </c>
      <c r="AI61" s="28" t="e">
        <f>S61+T61+U61+V61+W61+X61+Y61+Z61+AA61+AB61+#REF!+#REF!+#REF!+#REF!</f>
        <v>#REF!</v>
      </c>
      <c r="AJ61" s="36"/>
      <c r="AK61" s="36"/>
      <c r="AL61" s="12">
        <f t="shared" si="10"/>
        <v>0</v>
      </c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</row>
    <row r="62" spans="1:244" ht="15.75" hidden="1" x14ac:dyDescent="0.25">
      <c r="A62" s="200" t="s">
        <v>61</v>
      </c>
      <c r="B62" s="200"/>
      <c r="C62" s="125"/>
      <c r="D62" s="125"/>
      <c r="E62" s="15"/>
      <c r="F62" s="15"/>
      <c r="G62" s="125"/>
      <c r="H62" s="125"/>
      <c r="I62" s="122">
        <v>1296</v>
      </c>
      <c r="J62" s="51"/>
      <c r="K62" s="107"/>
      <c r="L62" s="51"/>
      <c r="M62" s="151"/>
      <c r="N62" s="151"/>
      <c r="O62" s="151"/>
      <c r="P62" s="151"/>
      <c r="Q62" s="122"/>
      <c r="R62" s="122"/>
      <c r="S62" s="122"/>
      <c r="T62" s="122"/>
      <c r="U62" s="151"/>
      <c r="V62" s="151"/>
      <c r="W62" s="46"/>
      <c r="X62" s="46"/>
      <c r="Y62" s="122"/>
      <c r="Z62" s="122"/>
      <c r="AA62" s="122"/>
      <c r="AB62" s="69"/>
      <c r="AC62" s="11">
        <f t="shared" si="25"/>
        <v>0</v>
      </c>
      <c r="AD62" s="26">
        <f t="shared" si="26"/>
        <v>0</v>
      </c>
      <c r="AE62" s="25">
        <f t="shared" si="27"/>
        <v>0</v>
      </c>
      <c r="AF62" s="25"/>
      <c r="AG62" s="25"/>
      <c r="AH62" s="28">
        <f t="shared" si="29"/>
        <v>1296</v>
      </c>
      <c r="AI62" s="28" t="e">
        <f>S62+T62+U62+V62+W62+X62+Y62+Z62+AA62+AB62+#REF!+#REF!+#REF!+#REF!</f>
        <v>#REF!</v>
      </c>
      <c r="AJ62" s="36"/>
      <c r="AK62" s="36"/>
      <c r="AL62" s="12">
        <f t="shared" si="10"/>
        <v>1296</v>
      </c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</row>
    <row r="63" spans="1:244" ht="33" customHeight="1" x14ac:dyDescent="0.25">
      <c r="A63" s="121" t="s">
        <v>127</v>
      </c>
      <c r="B63" s="179" t="s">
        <v>141</v>
      </c>
      <c r="C63" s="87"/>
      <c r="D63" s="87"/>
      <c r="E63" s="87"/>
      <c r="F63" s="87"/>
      <c r="G63" s="87"/>
      <c r="H63" s="87"/>
      <c r="I63" s="61">
        <f>I64+I65+I66</f>
        <v>866</v>
      </c>
      <c r="J63" s="68">
        <f>J64+J65+J66</f>
        <v>2</v>
      </c>
      <c r="K63" s="180">
        <f>SUM(L63:P63)</f>
        <v>864</v>
      </c>
      <c r="L63" s="68">
        <f>L64+L65+L66</f>
        <v>22</v>
      </c>
      <c r="M63" s="121">
        <f>M64+M65+M66</f>
        <v>50</v>
      </c>
      <c r="N63" s="121">
        <v>792</v>
      </c>
      <c r="O63" s="122"/>
      <c r="P63" s="122"/>
      <c r="Q63" s="122"/>
      <c r="R63" s="122"/>
      <c r="S63" s="122"/>
      <c r="T63" s="122"/>
      <c r="U63" s="122"/>
      <c r="V63" s="122"/>
      <c r="W63" s="70"/>
      <c r="X63" s="70"/>
      <c r="Y63" s="122"/>
      <c r="Z63" s="122"/>
      <c r="AA63" s="87"/>
      <c r="AB63" s="87"/>
      <c r="AC63" s="11"/>
      <c r="AD63" s="26"/>
      <c r="AE63" s="25"/>
      <c r="AF63" s="25"/>
      <c r="AG63" s="25"/>
      <c r="AH63" s="28"/>
      <c r="AI63" s="28"/>
      <c r="AJ63" s="36"/>
      <c r="AK63" s="36"/>
      <c r="AL63" s="12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</row>
    <row r="64" spans="1:244" ht="15.75" x14ac:dyDescent="0.25">
      <c r="A64" s="168" t="s">
        <v>83</v>
      </c>
      <c r="B64" s="120" t="s">
        <v>52</v>
      </c>
      <c r="C64" s="124"/>
      <c r="D64" s="124"/>
      <c r="E64" s="51"/>
      <c r="F64" s="51"/>
      <c r="G64" s="124" t="s">
        <v>35</v>
      </c>
      <c r="H64" s="124"/>
      <c r="I64" s="73">
        <f t="shared" ref="I64:I65" si="32">J64+K64+O64+P64</f>
        <v>38</v>
      </c>
      <c r="J64" s="52">
        <v>2</v>
      </c>
      <c r="K64" s="73">
        <f t="shared" ref="K64:K65" si="33">L64+M64</f>
        <v>36</v>
      </c>
      <c r="L64" s="47">
        <v>18</v>
      </c>
      <c r="M64" s="51">
        <v>18</v>
      </c>
      <c r="N64" s="168"/>
      <c r="O64" s="168"/>
      <c r="P64" s="168"/>
      <c r="Q64" s="125"/>
      <c r="R64" s="125"/>
      <c r="S64" s="125"/>
      <c r="T64" s="125"/>
      <c r="U64" s="15"/>
      <c r="V64" s="15"/>
      <c r="W64" s="15"/>
      <c r="X64" s="15"/>
      <c r="Y64" s="125">
        <v>36</v>
      </c>
      <c r="Z64" s="125">
        <v>2</v>
      </c>
      <c r="AA64" s="125"/>
      <c r="AB64" s="76"/>
      <c r="AC64" s="11"/>
      <c r="AD64" s="26"/>
      <c r="AE64" s="25"/>
      <c r="AF64" s="25"/>
      <c r="AG64" s="25"/>
      <c r="AH64" s="28"/>
      <c r="AI64" s="28"/>
      <c r="AJ64" s="36"/>
      <c r="AK64" s="36"/>
      <c r="AL64" s="12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</row>
    <row r="65" spans="1:244" ht="15.75" x14ac:dyDescent="0.25">
      <c r="A65" s="168" t="s">
        <v>84</v>
      </c>
      <c r="B65" s="120" t="s">
        <v>102</v>
      </c>
      <c r="C65" s="130"/>
      <c r="D65" s="130"/>
      <c r="E65" s="55"/>
      <c r="F65" s="55"/>
      <c r="G65" s="130" t="s">
        <v>35</v>
      </c>
      <c r="H65" s="130"/>
      <c r="I65" s="73">
        <f t="shared" si="32"/>
        <v>36</v>
      </c>
      <c r="J65" s="52">
        <v>0</v>
      </c>
      <c r="K65" s="73">
        <f t="shared" si="33"/>
        <v>36</v>
      </c>
      <c r="L65" s="47">
        <v>4</v>
      </c>
      <c r="M65" s="51">
        <v>32</v>
      </c>
      <c r="N65" s="168"/>
      <c r="O65" s="168"/>
      <c r="P65" s="168"/>
      <c r="Q65" s="122"/>
      <c r="R65" s="122"/>
      <c r="S65" s="122"/>
      <c r="T65" s="122"/>
      <c r="U65" s="168">
        <v>12</v>
      </c>
      <c r="V65" s="168"/>
      <c r="W65" s="168"/>
      <c r="X65" s="168"/>
      <c r="Y65" s="122">
        <v>24</v>
      </c>
      <c r="Z65" s="122"/>
      <c r="AA65" s="122"/>
      <c r="AB65" s="69"/>
      <c r="AC65" s="11"/>
      <c r="AD65" s="26"/>
      <c r="AE65" s="25"/>
      <c r="AF65" s="25"/>
      <c r="AG65" s="25"/>
      <c r="AH65" s="28"/>
      <c r="AI65" s="28"/>
      <c r="AJ65" s="36"/>
      <c r="AK65" s="36"/>
      <c r="AL65" s="12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</row>
    <row r="66" spans="1:244" ht="60" x14ac:dyDescent="0.25">
      <c r="A66" s="167" t="s">
        <v>112</v>
      </c>
      <c r="B66" s="171" t="s">
        <v>144</v>
      </c>
      <c r="C66" s="87"/>
      <c r="D66" s="87"/>
      <c r="E66" s="169"/>
      <c r="F66" s="169"/>
      <c r="G66" s="87"/>
      <c r="H66" s="87" t="s">
        <v>35</v>
      </c>
      <c r="I66" s="122">
        <f>N66</f>
        <v>792</v>
      </c>
      <c r="J66" s="51"/>
      <c r="K66" s="107">
        <v>792</v>
      </c>
      <c r="L66" s="51"/>
      <c r="M66" s="167"/>
      <c r="N66" s="167">
        <v>792</v>
      </c>
      <c r="O66" s="167"/>
      <c r="P66" s="167"/>
      <c r="Q66" s="122"/>
      <c r="R66" s="122"/>
      <c r="S66" s="122"/>
      <c r="T66" s="122"/>
      <c r="U66" s="167"/>
      <c r="V66" s="167"/>
      <c r="W66" s="46"/>
      <c r="X66" s="46"/>
      <c r="Y66" s="122"/>
      <c r="Z66" s="122"/>
      <c r="AA66" s="122">
        <v>792</v>
      </c>
      <c r="AB66" s="69"/>
      <c r="AC66" s="11"/>
      <c r="AD66" s="26"/>
      <c r="AE66" s="25"/>
      <c r="AF66" s="25"/>
      <c r="AG66" s="25"/>
      <c r="AH66" s="28"/>
      <c r="AI66" s="28"/>
      <c r="AJ66" s="36"/>
      <c r="AK66" s="36"/>
      <c r="AL66" s="12">
        <f t="shared" si="10"/>
        <v>0</v>
      </c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</row>
    <row r="67" spans="1:244" ht="16.5" x14ac:dyDescent="0.25">
      <c r="A67" s="175" t="s">
        <v>62</v>
      </c>
      <c r="B67" s="178" t="s">
        <v>63</v>
      </c>
      <c r="C67" s="76"/>
      <c r="D67" s="108"/>
      <c r="E67" s="108"/>
      <c r="F67" s="108"/>
      <c r="G67" s="108"/>
      <c r="H67" s="109"/>
      <c r="I67" s="83">
        <v>72</v>
      </c>
      <c r="J67" s="124"/>
      <c r="K67" s="121">
        <v>72</v>
      </c>
      <c r="L67" s="124"/>
      <c r="M67" s="122"/>
      <c r="N67" s="122"/>
      <c r="O67" s="122"/>
      <c r="P67" s="121">
        <v>72</v>
      </c>
      <c r="Q67" s="122"/>
      <c r="R67" s="122"/>
      <c r="S67" s="122"/>
      <c r="T67" s="122"/>
      <c r="U67" s="122"/>
      <c r="V67" s="122"/>
      <c r="W67" s="70"/>
      <c r="X67" s="70"/>
      <c r="Y67" s="122"/>
      <c r="Z67" s="122"/>
      <c r="AA67" s="122">
        <v>72</v>
      </c>
      <c r="AB67" s="69"/>
      <c r="AC67" s="11">
        <f>SUM(Q67:AB67)</f>
        <v>72</v>
      </c>
      <c r="AD67" s="26">
        <f>K67+J67</f>
        <v>72</v>
      </c>
      <c r="AE67" s="25">
        <f t="shared" si="27"/>
        <v>0</v>
      </c>
      <c r="AF67" s="25"/>
      <c r="AG67" s="25"/>
      <c r="AH67" s="28">
        <f>I67-J67</f>
        <v>72</v>
      </c>
      <c r="AI67" s="28" t="e">
        <f>S67+T67+U67+V67+W67+X67+Y67+Z67+AA67+AB67+#REF!+#REF!+#REF!+#REF!</f>
        <v>#REF!</v>
      </c>
      <c r="AJ67" s="36"/>
      <c r="AK67" s="36"/>
      <c r="AL67" s="12">
        <f t="shared" si="10"/>
        <v>0</v>
      </c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</row>
    <row r="68" spans="1:244" ht="15.75" hidden="1" customHeight="1" x14ac:dyDescent="0.25">
      <c r="A68" s="121"/>
      <c r="B68" s="123" t="s">
        <v>64</v>
      </c>
      <c r="C68" s="110"/>
      <c r="D68" s="110"/>
      <c r="E68" s="110"/>
      <c r="F68" s="110"/>
      <c r="G68" s="110"/>
      <c r="H68" s="110"/>
      <c r="I68" s="61" t="e">
        <f>I23+#REF!+#REF!+I41+I48+#REF!+I53+#REF!+#REF!+I58+#REF!+#REF!</f>
        <v>#REF!</v>
      </c>
      <c r="J68" s="66"/>
      <c r="K68" s="68" t="e">
        <f>K46+K41+#REF!+#REF!+K23</f>
        <v>#REF!</v>
      </c>
      <c r="L68" s="68" t="e">
        <f>L46+L41+#REF!+#REF!+L23</f>
        <v>#REF!</v>
      </c>
      <c r="M68" s="68" t="e">
        <f>M46+M41+#REF!+#REF!+M23</f>
        <v>#REF!</v>
      </c>
      <c r="N68" s="121"/>
      <c r="O68" s="121"/>
      <c r="P68" s="121"/>
      <c r="Q68" s="61">
        <f>SUM(Q23:Q39)</f>
        <v>482</v>
      </c>
      <c r="R68" s="61"/>
      <c r="S68" s="61">
        <f>SUM(S23:S39)</f>
        <v>684</v>
      </c>
      <c r="T68" s="61"/>
      <c r="U68" s="61">
        <f>SUM(U41:U61)</f>
        <v>160</v>
      </c>
      <c r="V68" s="61"/>
      <c r="W68" s="61">
        <f>SUM(W41:W61)</f>
        <v>358</v>
      </c>
      <c r="X68" s="61"/>
      <c r="Y68" s="61">
        <f>SUM(Y41:Y61)</f>
        <v>486</v>
      </c>
      <c r="Z68" s="61"/>
      <c r="AA68" s="61">
        <f>SUM(AA41:AA61)</f>
        <v>0</v>
      </c>
      <c r="AB68" s="71"/>
      <c r="AC68" s="29"/>
      <c r="AD68" s="26" t="e">
        <f>U68+W68+Y68+AA68+#REF!+#REF!</f>
        <v>#REF!</v>
      </c>
      <c r="AE68" s="25"/>
      <c r="AF68" s="25"/>
      <c r="AG68" s="25"/>
      <c r="AH68" s="25"/>
      <c r="AI68" s="25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</row>
    <row r="69" spans="1:244" ht="16.5" x14ac:dyDescent="0.25">
      <c r="A69" s="175"/>
      <c r="B69" s="181" t="s">
        <v>65</v>
      </c>
      <c r="C69" s="182"/>
      <c r="D69" s="183"/>
      <c r="E69" s="183"/>
      <c r="F69" s="183"/>
      <c r="G69" s="183"/>
      <c r="H69" s="184"/>
      <c r="I69" s="184">
        <f>SUM(I67+I63+I46+I41+I23)</f>
        <v>4428</v>
      </c>
      <c r="J69" s="184">
        <f t="shared" ref="J69:O69" si="34">SUM(J67+J63+J46+J41+J23)</f>
        <v>46</v>
      </c>
      <c r="K69" s="184">
        <f>SUM(K67+K63+K46+K41+K23)</f>
        <v>4382</v>
      </c>
      <c r="L69" s="184">
        <f t="shared" si="34"/>
        <v>1390</v>
      </c>
      <c r="M69" s="184">
        <f t="shared" si="34"/>
        <v>1324</v>
      </c>
      <c r="N69" s="184">
        <f t="shared" si="34"/>
        <v>1440</v>
      </c>
      <c r="O69" s="184">
        <f t="shared" si="34"/>
        <v>54</v>
      </c>
      <c r="P69" s="184">
        <f>SUM(P67+P63+P46+P41+P23)</f>
        <v>174</v>
      </c>
      <c r="Q69" s="185">
        <f t="shared" ref="Q69:AB69" si="35">SUM(Q25:Q67)</f>
        <v>602</v>
      </c>
      <c r="R69" s="185">
        <f t="shared" si="35"/>
        <v>10</v>
      </c>
      <c r="S69" s="185">
        <f t="shared" si="35"/>
        <v>848</v>
      </c>
      <c r="T69" s="185">
        <f t="shared" si="35"/>
        <v>16</v>
      </c>
      <c r="U69" s="185">
        <f t="shared" si="35"/>
        <v>612</v>
      </c>
      <c r="V69" s="185">
        <f t="shared" si="35"/>
        <v>0</v>
      </c>
      <c r="W69" s="185">
        <f t="shared" si="35"/>
        <v>854</v>
      </c>
      <c r="X69" s="185">
        <f t="shared" si="35"/>
        <v>10</v>
      </c>
      <c r="Y69" s="185">
        <f t="shared" si="35"/>
        <v>602</v>
      </c>
      <c r="Z69" s="185">
        <f t="shared" si="35"/>
        <v>10</v>
      </c>
      <c r="AA69" s="185">
        <f t="shared" si="35"/>
        <v>864</v>
      </c>
      <c r="AB69" s="185">
        <f t="shared" si="35"/>
        <v>0</v>
      </c>
      <c r="AC69" s="30"/>
      <c r="AD69" s="26" t="e">
        <f>U69+W69+Y69+AA69+#REF!+#REF!</f>
        <v>#REF!</v>
      </c>
      <c r="AE69" s="25"/>
      <c r="AF69" s="26" t="e">
        <f>AD70-AD69</f>
        <v>#REF!</v>
      </c>
      <c r="AG69" s="25"/>
      <c r="AH69" s="26">
        <f>J69+K69+N69+P70+216</f>
        <v>6084</v>
      </c>
      <c r="AI69" s="25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</row>
    <row r="70" spans="1:244" ht="16.5" hidden="1" customHeight="1" x14ac:dyDescent="0.25">
      <c r="A70" s="148"/>
      <c r="B70" s="54"/>
      <c r="C70" s="95"/>
      <c r="D70" s="95"/>
      <c r="E70" s="95"/>
      <c r="F70" s="95"/>
      <c r="G70" s="95"/>
      <c r="H70" s="95"/>
      <c r="I70" s="151">
        <v>5940</v>
      </c>
      <c r="J70" s="57"/>
      <c r="K70" s="57" t="s">
        <v>66</v>
      </c>
      <c r="L70" s="57"/>
      <c r="M70" s="151"/>
      <c r="N70" s="151"/>
      <c r="O70" s="151"/>
      <c r="P70" s="15"/>
      <c r="Q70" s="61">
        <f>Q69+R69</f>
        <v>612</v>
      </c>
      <c r="R70" s="61"/>
      <c r="S70" s="61">
        <f>S69+T69</f>
        <v>864</v>
      </c>
      <c r="T70" s="61"/>
      <c r="U70" s="42">
        <f>U69+V69</f>
        <v>612</v>
      </c>
      <c r="V70" s="42"/>
      <c r="W70" s="42">
        <f>W69+X69</f>
        <v>864</v>
      </c>
      <c r="X70" s="42"/>
      <c r="Y70" s="61">
        <f>Y69+Z69</f>
        <v>612</v>
      </c>
      <c r="Z70" s="61"/>
      <c r="AA70" s="61">
        <f>AA69+AB69</f>
        <v>864</v>
      </c>
      <c r="AB70" s="71"/>
      <c r="AC70" s="30" t="e">
        <f>Q70+S70+U70+W70+Y70+AA70+#REF!+#REF!</f>
        <v>#REF!</v>
      </c>
      <c r="AD70" s="31"/>
      <c r="AE70" s="25"/>
      <c r="AF70" s="25"/>
      <c r="AG70" s="25"/>
      <c r="AH70" s="25"/>
      <c r="AI70" s="25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</row>
    <row r="71" spans="1:244" ht="16.5" hidden="1" customHeight="1" x14ac:dyDescent="0.25">
      <c r="A71" s="148"/>
      <c r="B71" s="54" t="s">
        <v>67</v>
      </c>
      <c r="C71" s="51"/>
      <c r="D71" s="51"/>
      <c r="E71" s="51"/>
      <c r="F71" s="51"/>
      <c r="G71" s="51"/>
      <c r="H71" s="51"/>
      <c r="I71" s="15"/>
      <c r="J71" s="15">
        <f>J69+K69+N69+O69+P69+216</f>
        <v>6312</v>
      </c>
      <c r="K71" s="15" t="e">
        <f>K69-K68</f>
        <v>#REF!</v>
      </c>
      <c r="L71" s="15"/>
      <c r="M71" s="15"/>
      <c r="N71" s="15"/>
      <c r="O71" s="15"/>
      <c r="P71" s="15"/>
      <c r="Q71" s="125">
        <f>Q73-Q70</f>
        <v>0</v>
      </c>
      <c r="R71" s="125"/>
      <c r="S71" s="125">
        <f>S73-S70</f>
        <v>0</v>
      </c>
      <c r="T71" s="125"/>
      <c r="U71" s="15">
        <f>U73-U70</f>
        <v>0</v>
      </c>
      <c r="V71" s="15"/>
      <c r="W71" s="15">
        <f>W73-W70</f>
        <v>0</v>
      </c>
      <c r="X71" s="15"/>
      <c r="Y71" s="125">
        <f>Y73-Y70</f>
        <v>0</v>
      </c>
      <c r="Z71" s="125"/>
      <c r="AA71" s="125">
        <f>AA73-AA70</f>
        <v>0</v>
      </c>
      <c r="AB71" s="76"/>
      <c r="AC71" s="30"/>
      <c r="AD71" s="25"/>
      <c r="AE71" s="25"/>
      <c r="AF71" s="25"/>
      <c r="AG71" s="25"/>
      <c r="AH71" s="25"/>
      <c r="AI71" s="25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</row>
    <row r="72" spans="1:244" ht="35.1" hidden="1" customHeight="1" x14ac:dyDescent="0.25">
      <c r="A72" s="148"/>
      <c r="B72" s="53"/>
      <c r="C72" s="201"/>
      <c r="D72" s="201"/>
      <c r="E72" s="201"/>
      <c r="F72" s="201"/>
      <c r="G72" s="201"/>
      <c r="H72" s="201"/>
      <c r="I72" s="148"/>
      <c r="J72" s="58"/>
      <c r="K72" s="42" t="e">
        <f>L69+M69+#REF!</f>
        <v>#REF!</v>
      </c>
      <c r="L72" s="148"/>
      <c r="M72" s="148"/>
      <c r="N72" s="148"/>
      <c r="O72" s="148"/>
      <c r="P72" s="42"/>
      <c r="Q72" s="75"/>
      <c r="R72" s="75"/>
      <c r="S72" s="75"/>
      <c r="T72" s="75"/>
      <c r="U72" s="59"/>
      <c r="V72" s="59"/>
      <c r="W72" s="59"/>
      <c r="X72" s="59"/>
      <c r="Y72" s="75"/>
      <c r="Z72" s="75"/>
      <c r="AA72" s="75"/>
      <c r="AB72" s="77"/>
      <c r="AC72" s="24"/>
      <c r="AD72" s="25"/>
      <c r="AE72" s="25"/>
      <c r="AF72" s="25"/>
      <c r="AG72" s="25"/>
      <c r="AH72" s="25"/>
      <c r="AI72" s="25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</row>
    <row r="73" spans="1:244" ht="17.100000000000001" hidden="1" customHeight="1" x14ac:dyDescent="0.25">
      <c r="A73" s="49" t="s">
        <v>8</v>
      </c>
      <c r="B73" s="53"/>
      <c r="C73" s="202"/>
      <c r="D73" s="202"/>
      <c r="E73" s="202"/>
      <c r="F73" s="202"/>
      <c r="G73" s="202"/>
      <c r="H73" s="202"/>
      <c r="I73" s="151"/>
      <c r="J73" s="57"/>
      <c r="K73" s="151"/>
      <c r="L73" s="151"/>
      <c r="M73" s="60"/>
      <c r="N73" s="151"/>
      <c r="O73" s="151"/>
      <c r="P73" s="151"/>
      <c r="Q73" s="122">
        <f>36*Q22</f>
        <v>612</v>
      </c>
      <c r="R73" s="122"/>
      <c r="S73" s="122">
        <f>36*S22</f>
        <v>864</v>
      </c>
      <c r="T73" s="122"/>
      <c r="U73" s="15">
        <f>36*U22</f>
        <v>612</v>
      </c>
      <c r="V73" s="15"/>
      <c r="W73" s="15">
        <f>36*W22</f>
        <v>864</v>
      </c>
      <c r="X73" s="15"/>
      <c r="Y73" s="125">
        <f>36*Y22</f>
        <v>612</v>
      </c>
      <c r="Z73" s="125"/>
      <c r="AA73" s="125">
        <f>36*AA22</f>
        <v>864</v>
      </c>
      <c r="AB73" s="76"/>
      <c r="AC73" s="32" t="e">
        <f>Q73+S73+U73+W73+Y73+AA73+#REF!+#REF!</f>
        <v>#REF!</v>
      </c>
      <c r="AD73" s="25"/>
      <c r="AE73" s="25"/>
      <c r="AF73" s="25"/>
      <c r="AG73" s="25"/>
      <c r="AH73" s="25"/>
      <c r="AI73" s="25"/>
    </row>
    <row r="74" spans="1:244" ht="17.25" customHeight="1" x14ac:dyDescent="0.25">
      <c r="A74" s="203" t="s">
        <v>68</v>
      </c>
      <c r="B74" s="203"/>
      <c r="C74" s="203"/>
      <c r="D74" s="203"/>
      <c r="E74" s="203"/>
      <c r="F74" s="203"/>
      <c r="G74" s="203"/>
      <c r="H74" s="203"/>
      <c r="I74" s="203"/>
      <c r="J74" s="206"/>
      <c r="K74" s="211" t="s">
        <v>65</v>
      </c>
      <c r="L74" s="198" t="s">
        <v>69</v>
      </c>
      <c r="M74" s="198"/>
      <c r="N74" s="198"/>
      <c r="O74" s="198"/>
      <c r="P74" s="198"/>
      <c r="Q74" s="125">
        <f t="shared" ref="Q74:AB74" si="36">SUM(Q25:Q67)-Q49-Q50-Q54-Q55-Q59-Q60-Q66-Q67-Q51-Q56-Q61</f>
        <v>602</v>
      </c>
      <c r="R74" s="125">
        <f t="shared" si="36"/>
        <v>10</v>
      </c>
      <c r="S74" s="125">
        <f t="shared" si="36"/>
        <v>812</v>
      </c>
      <c r="T74" s="125">
        <f t="shared" si="36"/>
        <v>16</v>
      </c>
      <c r="U74" s="15">
        <f t="shared" si="36"/>
        <v>452</v>
      </c>
      <c r="V74" s="15">
        <f t="shared" si="36"/>
        <v>0</v>
      </c>
      <c r="W74" s="15">
        <f t="shared" si="36"/>
        <v>746</v>
      </c>
      <c r="X74" s="15">
        <f t="shared" si="36"/>
        <v>10</v>
      </c>
      <c r="Y74" s="125">
        <f t="shared" si="36"/>
        <v>210</v>
      </c>
      <c r="Z74" s="125">
        <f t="shared" si="36"/>
        <v>10</v>
      </c>
      <c r="AA74" s="125">
        <f t="shared" si="36"/>
        <v>0</v>
      </c>
      <c r="AB74" s="125">
        <f t="shared" si="36"/>
        <v>0</v>
      </c>
      <c r="AC74" s="24"/>
      <c r="AD74" s="25"/>
      <c r="AE74" s="25"/>
      <c r="AF74" s="25"/>
      <c r="AG74" s="25"/>
      <c r="AH74" s="25"/>
      <c r="AI74" s="25"/>
    </row>
    <row r="75" spans="1:244" ht="17.25" customHeight="1" x14ac:dyDescent="0.25">
      <c r="A75" s="207" t="s">
        <v>109</v>
      </c>
      <c r="B75" s="204"/>
      <c r="C75" s="204"/>
      <c r="D75" s="204"/>
      <c r="E75" s="204"/>
      <c r="F75" s="204"/>
      <c r="G75" s="204"/>
      <c r="H75" s="204"/>
      <c r="I75" s="204"/>
      <c r="J75" s="208"/>
      <c r="K75" s="212"/>
      <c r="L75" s="198" t="s">
        <v>70</v>
      </c>
      <c r="M75" s="198"/>
      <c r="N75" s="198"/>
      <c r="O75" s="198"/>
      <c r="P75" s="198"/>
      <c r="Q75" s="122">
        <f t="shared" ref="Q75:R75" si="37">Q49+Q54+Q59</f>
        <v>0</v>
      </c>
      <c r="R75" s="122">
        <f t="shared" si="37"/>
        <v>0</v>
      </c>
      <c r="S75" s="122">
        <f>S49+S54+S59</f>
        <v>36</v>
      </c>
      <c r="T75" s="122">
        <v>0</v>
      </c>
      <c r="U75" s="151">
        <f t="shared" ref="U75:AA75" si="38">U49+U54+U59</f>
        <v>36</v>
      </c>
      <c r="V75" s="151">
        <v>0</v>
      </c>
      <c r="W75" s="151">
        <f t="shared" si="38"/>
        <v>108</v>
      </c>
      <c r="X75" s="151">
        <v>0</v>
      </c>
      <c r="Y75" s="122">
        <f t="shared" si="38"/>
        <v>144</v>
      </c>
      <c r="Z75" s="122">
        <v>0</v>
      </c>
      <c r="AA75" s="122">
        <f t="shared" si="38"/>
        <v>0</v>
      </c>
      <c r="AB75" s="122">
        <v>0</v>
      </c>
      <c r="AC75" s="33"/>
      <c r="AD75" s="25"/>
      <c r="AE75" s="25"/>
      <c r="AF75" s="25"/>
      <c r="AG75" s="25"/>
      <c r="AH75" s="25"/>
      <c r="AI75" s="25"/>
    </row>
    <row r="76" spans="1:244" ht="15.75" customHeight="1" x14ac:dyDescent="0.25">
      <c r="A76" s="209" t="s">
        <v>110</v>
      </c>
      <c r="B76" s="205"/>
      <c r="C76" s="205"/>
      <c r="D76" s="205"/>
      <c r="E76" s="205"/>
      <c r="F76" s="205"/>
      <c r="G76" s="205"/>
      <c r="H76" s="205"/>
      <c r="I76" s="205"/>
      <c r="J76" s="210"/>
      <c r="K76" s="212"/>
      <c r="L76" s="214" t="s">
        <v>71</v>
      </c>
      <c r="M76" s="214"/>
      <c r="N76" s="214"/>
      <c r="O76" s="214"/>
      <c r="P76" s="214"/>
      <c r="Q76" s="122">
        <f>Q50+Q55+Q60</f>
        <v>0</v>
      </c>
      <c r="R76" s="122">
        <f t="shared" ref="R76:AB76" si="39">R50+R55+R60</f>
        <v>0</v>
      </c>
      <c r="S76" s="122">
        <f t="shared" si="39"/>
        <v>0</v>
      </c>
      <c r="T76" s="122">
        <f t="shared" si="39"/>
        <v>0</v>
      </c>
      <c r="U76" s="151">
        <f t="shared" si="39"/>
        <v>108</v>
      </c>
      <c r="V76" s="151">
        <f t="shared" si="39"/>
        <v>0</v>
      </c>
      <c r="W76" s="151">
        <f t="shared" si="39"/>
        <v>0</v>
      </c>
      <c r="X76" s="151">
        <f t="shared" si="39"/>
        <v>0</v>
      </c>
      <c r="Y76" s="122">
        <f t="shared" si="39"/>
        <v>216</v>
      </c>
      <c r="Z76" s="122">
        <f t="shared" si="39"/>
        <v>0</v>
      </c>
      <c r="AA76" s="122">
        <f t="shared" si="39"/>
        <v>0</v>
      </c>
      <c r="AB76" s="122">
        <f t="shared" si="39"/>
        <v>0</v>
      </c>
      <c r="AC76" s="24"/>
      <c r="AD76" s="25" t="e">
        <f>AA75+#REF!+#REF!+AA76+#REF!+#REF!</f>
        <v>#REF!</v>
      </c>
      <c r="AE76" s="25"/>
      <c r="AF76" s="25"/>
      <c r="AG76" s="25"/>
      <c r="AH76" s="25"/>
      <c r="AI76" s="25"/>
    </row>
    <row r="77" spans="1:244" ht="15.75" x14ac:dyDescent="0.25">
      <c r="A77" s="154"/>
      <c r="B77" s="155"/>
      <c r="C77" s="155"/>
      <c r="D77" s="155"/>
      <c r="E77" s="155"/>
      <c r="F77" s="155"/>
      <c r="G77" s="155"/>
      <c r="H77" s="155"/>
      <c r="I77" s="155"/>
      <c r="J77" s="155"/>
      <c r="K77" s="212"/>
      <c r="L77" s="214" t="s">
        <v>90</v>
      </c>
      <c r="M77" s="214"/>
      <c r="N77" s="214"/>
      <c r="O77" s="214"/>
      <c r="P77" s="214"/>
      <c r="Q77" s="122">
        <f>Q66</f>
        <v>0</v>
      </c>
      <c r="R77" s="122">
        <f t="shared" ref="R77:AB77" si="40">R66</f>
        <v>0</v>
      </c>
      <c r="S77" s="122">
        <f t="shared" si="40"/>
        <v>0</v>
      </c>
      <c r="T77" s="122">
        <f t="shared" si="40"/>
        <v>0</v>
      </c>
      <c r="U77" s="151">
        <f t="shared" si="40"/>
        <v>0</v>
      </c>
      <c r="V77" s="151">
        <f t="shared" si="40"/>
        <v>0</v>
      </c>
      <c r="W77" s="151">
        <f t="shared" si="40"/>
        <v>0</v>
      </c>
      <c r="X77" s="151">
        <f t="shared" si="40"/>
        <v>0</v>
      </c>
      <c r="Y77" s="122">
        <f t="shared" si="40"/>
        <v>0</v>
      </c>
      <c r="Z77" s="122">
        <f t="shared" si="40"/>
        <v>0</v>
      </c>
      <c r="AA77" s="122">
        <f t="shared" si="40"/>
        <v>792</v>
      </c>
      <c r="AB77" s="122">
        <f t="shared" si="40"/>
        <v>0</v>
      </c>
      <c r="AC77" s="24" t="e">
        <f>AD76+#REF!</f>
        <v>#REF!</v>
      </c>
      <c r="AD77" s="25"/>
      <c r="AE77" s="25"/>
      <c r="AF77" s="25"/>
      <c r="AG77" s="25"/>
      <c r="AH77" s="25"/>
      <c r="AI77" s="25"/>
    </row>
    <row r="78" spans="1:244" ht="15.75" x14ac:dyDescent="0.25">
      <c r="A78" s="96"/>
      <c r="B78" s="97"/>
      <c r="C78" s="97"/>
      <c r="D78" s="97"/>
      <c r="E78" s="97"/>
      <c r="F78" s="97"/>
      <c r="G78" s="97"/>
      <c r="H78" s="97"/>
      <c r="I78" s="97"/>
      <c r="J78" s="97"/>
      <c r="K78" s="212"/>
      <c r="L78" s="214" t="s">
        <v>72</v>
      </c>
      <c r="M78" s="214"/>
      <c r="N78" s="214"/>
      <c r="O78" s="214"/>
      <c r="P78" s="214"/>
      <c r="Q78" s="122">
        <f>Q67</f>
        <v>0</v>
      </c>
      <c r="R78" s="122">
        <f t="shared" ref="R78:AB78" si="41">R67</f>
        <v>0</v>
      </c>
      <c r="S78" s="122">
        <f t="shared" si="41"/>
        <v>0</v>
      </c>
      <c r="T78" s="122">
        <f t="shared" si="41"/>
        <v>0</v>
      </c>
      <c r="U78" s="151">
        <f t="shared" si="41"/>
        <v>0</v>
      </c>
      <c r="V78" s="151">
        <f t="shared" si="41"/>
        <v>0</v>
      </c>
      <c r="W78" s="151">
        <f t="shared" si="41"/>
        <v>0</v>
      </c>
      <c r="X78" s="151">
        <f t="shared" si="41"/>
        <v>0</v>
      </c>
      <c r="Y78" s="122">
        <f t="shared" si="41"/>
        <v>0</v>
      </c>
      <c r="Z78" s="122">
        <f t="shared" si="41"/>
        <v>0</v>
      </c>
      <c r="AA78" s="122">
        <f t="shared" si="41"/>
        <v>72</v>
      </c>
      <c r="AB78" s="122">
        <f t="shared" si="41"/>
        <v>0</v>
      </c>
      <c r="AC78" s="24"/>
      <c r="AD78" s="25"/>
      <c r="AE78" s="25"/>
      <c r="AF78" s="25"/>
      <c r="AG78" s="25"/>
      <c r="AH78" s="25"/>
      <c r="AI78" s="25"/>
    </row>
    <row r="79" spans="1:244" ht="17.25" customHeight="1" x14ac:dyDescent="0.25">
      <c r="A79" s="152"/>
      <c r="B79" s="153"/>
      <c r="C79" s="153"/>
      <c r="D79" s="153"/>
      <c r="E79" s="153"/>
      <c r="F79" s="153"/>
      <c r="G79" s="153"/>
      <c r="H79" s="153"/>
      <c r="I79" s="153"/>
      <c r="J79" s="153"/>
      <c r="K79" s="212"/>
      <c r="L79" s="198" t="s">
        <v>73</v>
      </c>
      <c r="M79" s="198"/>
      <c r="N79" s="198"/>
      <c r="O79" s="198"/>
      <c r="P79" s="198"/>
      <c r="Q79" s="122">
        <v>2</v>
      </c>
      <c r="R79" s="122"/>
      <c r="S79" s="122">
        <v>1</v>
      </c>
      <c r="T79" s="122"/>
      <c r="U79" s="151">
        <v>1</v>
      </c>
      <c r="V79" s="151"/>
      <c r="W79" s="151">
        <v>3</v>
      </c>
      <c r="X79" s="151"/>
      <c r="Y79" s="122">
        <v>5</v>
      </c>
      <c r="Z79" s="122"/>
      <c r="AA79" s="122">
        <v>0</v>
      </c>
      <c r="AB79" s="122"/>
      <c r="AC79" s="24"/>
      <c r="AD79" s="25"/>
      <c r="AE79" s="25"/>
      <c r="AF79" s="25"/>
      <c r="AG79" s="25"/>
      <c r="AH79" s="25"/>
      <c r="AI79" s="25"/>
    </row>
    <row r="80" spans="1:244" ht="17.25" customHeight="1" x14ac:dyDescent="0.25">
      <c r="A80" s="152"/>
      <c r="B80" s="153"/>
      <c r="C80" s="111"/>
      <c r="D80" s="111"/>
      <c r="E80" s="111"/>
      <c r="F80" s="111"/>
      <c r="G80" s="111"/>
      <c r="H80" s="111"/>
      <c r="I80" s="111"/>
      <c r="J80" s="111"/>
      <c r="K80" s="212"/>
      <c r="L80" s="198" t="s">
        <v>95</v>
      </c>
      <c r="M80" s="198"/>
      <c r="N80" s="198"/>
      <c r="O80" s="198"/>
      <c r="P80" s="198"/>
      <c r="Q80" s="122">
        <v>1</v>
      </c>
      <c r="R80" s="122"/>
      <c r="S80" s="122">
        <v>6</v>
      </c>
      <c r="T80" s="122"/>
      <c r="U80" s="151">
        <v>3</v>
      </c>
      <c r="V80" s="151"/>
      <c r="W80" s="151">
        <v>7</v>
      </c>
      <c r="X80" s="151"/>
      <c r="Y80" s="122">
        <v>7</v>
      </c>
      <c r="Z80" s="122"/>
      <c r="AA80" s="122">
        <v>1</v>
      </c>
      <c r="AB80" s="122"/>
      <c r="AC80" s="24"/>
      <c r="AD80" s="25"/>
      <c r="AE80" s="25"/>
      <c r="AF80" s="25"/>
      <c r="AG80" s="25"/>
      <c r="AH80" s="25"/>
      <c r="AI80" s="25"/>
    </row>
    <row r="81" spans="1:244" ht="15.75" customHeight="1" x14ac:dyDescent="0.25">
      <c r="A81" s="140"/>
      <c r="B81" s="141"/>
      <c r="C81" s="141"/>
      <c r="D81" s="141"/>
      <c r="E81" s="141"/>
      <c r="F81" s="141"/>
      <c r="G81" s="141"/>
      <c r="H81" s="141"/>
      <c r="I81" s="141"/>
      <c r="J81" s="141"/>
      <c r="K81" s="213"/>
      <c r="L81" s="198" t="s">
        <v>91</v>
      </c>
      <c r="M81" s="198"/>
      <c r="N81" s="198"/>
      <c r="O81" s="198"/>
      <c r="P81" s="198"/>
      <c r="Q81" s="70">
        <v>0</v>
      </c>
      <c r="R81" s="70"/>
      <c r="S81" s="70">
        <v>5</v>
      </c>
      <c r="T81" s="70"/>
      <c r="U81" s="46">
        <v>0</v>
      </c>
      <c r="V81" s="46"/>
      <c r="W81" s="46">
        <v>2</v>
      </c>
      <c r="X81" s="46"/>
      <c r="Y81" s="70">
        <v>0</v>
      </c>
      <c r="Z81" s="70"/>
      <c r="AA81" s="70">
        <v>0</v>
      </c>
      <c r="AB81" s="70"/>
      <c r="AC81" s="24"/>
      <c r="AD81" s="25"/>
      <c r="AE81" s="25"/>
      <c r="AF81" s="25"/>
      <c r="AG81" s="25"/>
      <c r="AH81" s="25"/>
      <c r="AI81" s="25"/>
    </row>
    <row r="82" spans="1:244" ht="32.25" customHeight="1" x14ac:dyDescent="0.25">
      <c r="A82" s="37"/>
      <c r="B82" s="37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39"/>
      <c r="N82" s="112"/>
      <c r="O82" s="112"/>
      <c r="P82" s="160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24"/>
      <c r="AD82" s="25"/>
      <c r="AE82" s="25"/>
      <c r="AF82" s="25"/>
      <c r="AG82" s="25"/>
      <c r="AH82" s="25"/>
      <c r="AI82" s="25"/>
    </row>
    <row r="83" spans="1:244" s="35" customFormat="1" ht="22.15" customHeight="1" x14ac:dyDescent="0.25">
      <c r="A83" s="7"/>
      <c r="B83" s="199" t="s">
        <v>126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 t="s">
        <v>74</v>
      </c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24"/>
      <c r="AD83" s="34"/>
      <c r="AE83" s="25"/>
      <c r="AF83" s="25"/>
      <c r="AG83" s="25"/>
      <c r="AH83" s="25"/>
      <c r="AI83" s="2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</row>
    <row r="84" spans="1:244" s="35" customFormat="1" ht="16.149999999999999" customHeight="1" x14ac:dyDescent="0.25">
      <c r="A84" s="7"/>
      <c r="B84" s="199" t="s">
        <v>92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38" t="s">
        <v>75</v>
      </c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24"/>
      <c r="AD84" s="25"/>
      <c r="AE84" s="25"/>
      <c r="AF84" s="25"/>
      <c r="AG84" s="25"/>
      <c r="AH84" s="25"/>
      <c r="AI84" s="2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</row>
    <row r="85" spans="1:244" s="35" customFormat="1" ht="15.75" customHeight="1" x14ac:dyDescent="0.25">
      <c r="A85" s="6"/>
      <c r="B85" s="199" t="s">
        <v>93</v>
      </c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24"/>
      <c r="AD85" s="25"/>
      <c r="AE85" s="25"/>
      <c r="AF85" s="25"/>
      <c r="AG85" s="25"/>
      <c r="AH85" s="25"/>
      <c r="AI85" s="2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</row>
    <row r="86" spans="1:244" x14ac:dyDescent="0.2">
      <c r="B86" s="2" t="s">
        <v>96</v>
      </c>
      <c r="C86" s="135">
        <f>COUNTIF(C25:C66,"ДЗ")</f>
        <v>1</v>
      </c>
      <c r="D86" s="135">
        <f>COUNTIF(D25:D66,"ДЗ")</f>
        <v>6</v>
      </c>
      <c r="E86" s="136">
        <f>COUNTIF(E25:E66,"ДЗ")</f>
        <v>3</v>
      </c>
      <c r="F86" s="136">
        <f>COUNTIF(F25:F66,"ДЗ")</f>
        <v>7</v>
      </c>
      <c r="G86" s="134">
        <f>COUNTIF(G25:G66,"ДЗ")</f>
        <v>7</v>
      </c>
      <c r="H86" s="134">
        <f>COUNTIF(H25:H66,"ДЗ")</f>
        <v>1</v>
      </c>
      <c r="I86" s="116">
        <f>J69+K69+N69+O69+P69</f>
        <v>6096</v>
      </c>
      <c r="J86" s="41"/>
      <c r="K86" s="116">
        <f>L69+M69</f>
        <v>2714</v>
      </c>
      <c r="Q86" s="3">
        <f>Q22*36</f>
        <v>612</v>
      </c>
      <c r="R86" s="3">
        <f>R22*36</f>
        <v>0</v>
      </c>
      <c r="S86" s="3">
        <f>S22*36</f>
        <v>864</v>
      </c>
      <c r="T86" s="3">
        <f>T22*36</f>
        <v>0</v>
      </c>
      <c r="U86" s="3">
        <f>U22*36</f>
        <v>612</v>
      </c>
      <c r="V86" s="3">
        <f>V22*36</f>
        <v>0</v>
      </c>
      <c r="W86" s="3">
        <f>W22*36</f>
        <v>864</v>
      </c>
      <c r="X86" s="3">
        <f>X22*36</f>
        <v>0</v>
      </c>
      <c r="Y86" s="3">
        <f>Y22*36</f>
        <v>612</v>
      </c>
      <c r="Z86" s="3">
        <f>Z22*36</f>
        <v>0</v>
      </c>
      <c r="AA86" s="3">
        <f>AA22*36</f>
        <v>864</v>
      </c>
      <c r="AB86" s="3">
        <f>AB22*36</f>
        <v>0</v>
      </c>
      <c r="AC86" s="1" t="e">
        <f>AC22*36</f>
        <v>#REF!</v>
      </c>
      <c r="AD86" s="1" t="e">
        <f>AD22*36</f>
        <v>#REF!</v>
      </c>
      <c r="AE86" s="1">
        <f>AE22*36</f>
        <v>0</v>
      </c>
      <c r="AF86" s="1">
        <f>AF22*36</f>
        <v>0</v>
      </c>
      <c r="AG86" s="1">
        <f>AG22*36</f>
        <v>0</v>
      </c>
      <c r="AH86" s="1">
        <f>AH22*36</f>
        <v>0</v>
      </c>
      <c r="AI86" s="1">
        <f>AI22*36</f>
        <v>0</v>
      </c>
      <c r="AJ86" s="1">
        <f>AJ22*36</f>
        <v>0</v>
      </c>
      <c r="AK86" s="1">
        <f>AK22*36</f>
        <v>0</v>
      </c>
    </row>
    <row r="87" spans="1:244" x14ac:dyDescent="0.2">
      <c r="B87" s="2" t="s">
        <v>97</v>
      </c>
      <c r="C87" s="135">
        <f>COUNTIF(C25:C66,"З")</f>
        <v>0</v>
      </c>
      <c r="D87" s="135">
        <f>COUNTIF(D25:D66,"З")</f>
        <v>5</v>
      </c>
      <c r="E87" s="136">
        <f>COUNTIF(E25:E66,"З")</f>
        <v>0</v>
      </c>
      <c r="F87" s="136">
        <f>COUNTIF(F25:F66,"З")</f>
        <v>2</v>
      </c>
      <c r="G87" s="134">
        <f>COUNTIF(G25:G66,"З")</f>
        <v>0</v>
      </c>
      <c r="H87" s="134">
        <f>COUNTIF(H25:H66,"З")</f>
        <v>0</v>
      </c>
      <c r="Q87" s="114">
        <f>Q69+R69</f>
        <v>612</v>
      </c>
      <c r="S87" s="114">
        <f>S69+T69</f>
        <v>864</v>
      </c>
      <c r="U87" s="114">
        <f>U69+V69</f>
        <v>612</v>
      </c>
      <c r="W87" s="114">
        <f>W69+X69</f>
        <v>864</v>
      </c>
      <c r="Y87" s="114">
        <f>Y69+Z69</f>
        <v>612</v>
      </c>
      <c r="AA87" s="114">
        <f>AA69+AB69</f>
        <v>864</v>
      </c>
      <c r="AB87" s="115"/>
    </row>
    <row r="88" spans="1:244" x14ac:dyDescent="0.2">
      <c r="B88" s="2" t="s">
        <v>98</v>
      </c>
      <c r="C88" s="135">
        <f>COUNTIF(C25:C66,"Э")+COUNTIF(C25:C66,"Эк")</f>
        <v>2</v>
      </c>
      <c r="D88" s="135">
        <f>COUNTIF(D25:D66,"Э")+COUNTIF(D25:D66,"Эк")</f>
        <v>1</v>
      </c>
      <c r="E88" s="136">
        <f>COUNTIF(E25:E66,"Э")+COUNTIF(E25:E66,"Эк")</f>
        <v>1</v>
      </c>
      <c r="F88" s="136">
        <f>COUNTIF(F25:F66,"Э")+COUNTIF(F25:F66,"Эк")</f>
        <v>3</v>
      </c>
      <c r="G88" s="134">
        <f>COUNTIF(G25:G66,"Э")+COUNTIF(G25:G66,"Эк")</f>
        <v>5</v>
      </c>
      <c r="H88" s="134">
        <f>COUNTIF(H25:H66,"Э")+COUNTIF(H25:H66,"Эк")</f>
        <v>0</v>
      </c>
      <c r="P88" s="41" t="s">
        <v>67</v>
      </c>
      <c r="Q88" s="116">
        <f>Q86-Q87</f>
        <v>0</v>
      </c>
      <c r="R88" s="116">
        <f t="shared" ref="R88:AK88" si="42">R86-R87</f>
        <v>0</v>
      </c>
      <c r="S88" s="116">
        <f t="shared" si="42"/>
        <v>0</v>
      </c>
      <c r="T88" s="116">
        <f t="shared" si="42"/>
        <v>0</v>
      </c>
      <c r="U88" s="116">
        <f t="shared" si="42"/>
        <v>0</v>
      </c>
      <c r="V88" s="116">
        <f t="shared" si="42"/>
        <v>0</v>
      </c>
      <c r="W88" s="116">
        <f t="shared" si="42"/>
        <v>0</v>
      </c>
      <c r="X88" s="116">
        <f t="shared" si="42"/>
        <v>0</v>
      </c>
      <c r="Y88" s="116">
        <f t="shared" si="42"/>
        <v>0</v>
      </c>
      <c r="Z88" s="116">
        <f t="shared" si="42"/>
        <v>0</v>
      </c>
      <c r="AA88" s="116">
        <f t="shared" si="42"/>
        <v>0</v>
      </c>
      <c r="AB88" s="116">
        <f t="shared" si="42"/>
        <v>0</v>
      </c>
      <c r="AC88" s="40" t="e">
        <f t="shared" si="42"/>
        <v>#REF!</v>
      </c>
      <c r="AD88" s="40" t="e">
        <f t="shared" si="42"/>
        <v>#REF!</v>
      </c>
      <c r="AE88" s="40">
        <f t="shared" si="42"/>
        <v>0</v>
      </c>
      <c r="AF88" s="40">
        <f t="shared" si="42"/>
        <v>0</v>
      </c>
      <c r="AG88" s="40">
        <f t="shared" si="42"/>
        <v>0</v>
      </c>
      <c r="AH88" s="40">
        <f t="shared" si="42"/>
        <v>0</v>
      </c>
      <c r="AI88" s="40">
        <f t="shared" si="42"/>
        <v>0</v>
      </c>
      <c r="AJ88" s="40">
        <f t="shared" si="42"/>
        <v>0</v>
      </c>
      <c r="AK88" s="40">
        <f t="shared" si="42"/>
        <v>0</v>
      </c>
      <c r="AL88" s="12"/>
    </row>
    <row r="89" spans="1:244" x14ac:dyDescent="0.2">
      <c r="A89" s="36"/>
      <c r="B89" s="36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15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</row>
    <row r="90" spans="1:244" ht="12.75" x14ac:dyDescent="0.2">
      <c r="A90" s="36"/>
      <c r="B90" s="36"/>
      <c r="C90" s="101"/>
      <c r="D90" s="101"/>
      <c r="E90" s="101"/>
      <c r="F90" s="101"/>
      <c r="G90" s="101"/>
      <c r="H90" s="101"/>
      <c r="I90" s="145">
        <f>I41+I46+I67</f>
        <v>1392</v>
      </c>
      <c r="J90" s="101"/>
      <c r="K90" s="101"/>
      <c r="L90" s="101"/>
      <c r="M90" s="101"/>
      <c r="N90" s="101"/>
      <c r="O90" s="101"/>
      <c r="P90" s="101" t="s">
        <v>107</v>
      </c>
      <c r="Q90" s="145">
        <f>SUM(Q74:Q78)</f>
        <v>602</v>
      </c>
      <c r="R90" s="145">
        <f>SUM(R74:R78)</f>
        <v>10</v>
      </c>
      <c r="S90" s="145">
        <f>SUM(S74:S78)</f>
        <v>848</v>
      </c>
      <c r="T90" s="145">
        <f>SUM(T74:T78)</f>
        <v>16</v>
      </c>
      <c r="U90" s="145">
        <f>SUM(U74:U78)</f>
        <v>596</v>
      </c>
      <c r="V90" s="145">
        <f>SUM(V74:V78)</f>
        <v>0</v>
      </c>
      <c r="W90" s="145">
        <f>SUM(W74:W78)</f>
        <v>854</v>
      </c>
      <c r="X90" s="145">
        <f>SUM(X74:X78)</f>
        <v>10</v>
      </c>
      <c r="Y90" s="145">
        <f>SUM(Y74:Y78)</f>
        <v>570</v>
      </c>
      <c r="Z90" s="145">
        <f>SUM(Z74:Z78)</f>
        <v>10</v>
      </c>
      <c r="AA90" s="145">
        <f>SUM(AA74:AA78)</f>
        <v>864</v>
      </c>
      <c r="AB90" s="145">
        <f>SUM(AB74:AB78)</f>
        <v>0</v>
      </c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</row>
    <row r="91" spans="1:244" ht="12.75" x14ac:dyDescent="0.2">
      <c r="A91" s="36"/>
      <c r="B91" s="36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46" t="s">
        <v>67</v>
      </c>
      <c r="Q91" s="147">
        <f>Q69-Q90</f>
        <v>0</v>
      </c>
      <c r="R91" s="147">
        <f>R69-R90</f>
        <v>0</v>
      </c>
      <c r="S91" s="147">
        <f>S69-S90</f>
        <v>0</v>
      </c>
      <c r="T91" s="147">
        <f>T69-T90</f>
        <v>0</v>
      </c>
      <c r="U91" s="147">
        <f>U69-U90</f>
        <v>16</v>
      </c>
      <c r="V91" s="147">
        <f>V69-V90</f>
        <v>0</v>
      </c>
      <c r="W91" s="147">
        <f>W69-W90</f>
        <v>0</v>
      </c>
      <c r="X91" s="147">
        <f>X69-X90</f>
        <v>0</v>
      </c>
      <c r="Y91" s="147">
        <f>Y69-Y90</f>
        <v>32</v>
      </c>
      <c r="Z91" s="147">
        <f>Z69-Z90</f>
        <v>0</v>
      </c>
      <c r="AA91" s="147">
        <f>AA69-AA90</f>
        <v>0</v>
      </c>
      <c r="AB91" s="147">
        <f>AB69-AB90</f>
        <v>0</v>
      </c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</row>
    <row r="92" spans="1:244" x14ac:dyDescent="0.2">
      <c r="A92" s="36"/>
      <c r="B92" s="36"/>
      <c r="C92" s="101"/>
      <c r="D92" s="101"/>
      <c r="E92" s="101"/>
      <c r="F92" s="101"/>
      <c r="G92" s="101"/>
      <c r="H92" s="146" t="s">
        <v>67</v>
      </c>
      <c r="I92" s="147">
        <f>I90-2258</f>
        <v>-866</v>
      </c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 t="s">
        <v>108</v>
      </c>
      <c r="X92" s="101"/>
      <c r="Y92" s="101" t="s">
        <v>113</v>
      </c>
      <c r="Z92" s="101"/>
      <c r="AA92" s="101"/>
      <c r="AB92" s="115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</row>
    <row r="93" spans="1:244" x14ac:dyDescent="0.2">
      <c r="A93" s="162"/>
      <c r="B93" s="162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15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</row>
    <row r="94" spans="1:244" x14ac:dyDescent="0.2">
      <c r="A94" s="162"/>
      <c r="B94" s="162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15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</row>
    <row r="95" spans="1:244" ht="15.75" x14ac:dyDescent="0.25">
      <c r="A95" s="162"/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163"/>
      <c r="M95" s="163"/>
      <c r="N95" s="163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15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</row>
    <row r="96" spans="1:244" ht="15.75" x14ac:dyDescent="0.25">
      <c r="A96" s="162"/>
      <c r="B96" s="204"/>
      <c r="C96" s="204"/>
      <c r="D96" s="204"/>
      <c r="E96" s="204"/>
      <c r="F96" s="204"/>
      <c r="G96" s="204"/>
      <c r="H96" s="204"/>
      <c r="I96" s="204"/>
      <c r="J96" s="204"/>
      <c r="K96" s="204"/>
      <c r="L96" s="163"/>
      <c r="M96" s="163"/>
      <c r="N96" s="163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15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</row>
    <row r="97" spans="1:244" ht="15.75" x14ac:dyDescent="0.2">
      <c r="A97" s="162"/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163"/>
      <c r="M97" s="163"/>
      <c r="N97" s="163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15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</row>
    <row r="98" spans="1:244" x14ac:dyDescent="0.2">
      <c r="A98" s="162"/>
      <c r="B98" s="162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15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</row>
    <row r="99" spans="1:244" x14ac:dyDescent="0.2">
      <c r="A99" s="162"/>
      <c r="B99" s="162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15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</row>
    <row r="100" spans="1:244" x14ac:dyDescent="0.2">
      <c r="A100" s="162"/>
      <c r="B100" s="162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15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</row>
    <row r="101" spans="1:244" x14ac:dyDescent="0.2">
      <c r="A101" s="162"/>
      <c r="B101" s="162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15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</row>
    <row r="102" spans="1:244" x14ac:dyDescent="0.2">
      <c r="A102" s="36"/>
      <c r="B102" s="36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15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</row>
    <row r="103" spans="1:244" x14ac:dyDescent="0.2">
      <c r="A103" s="36"/>
      <c r="B103" s="36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15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</row>
    <row r="104" spans="1:244" x14ac:dyDescent="0.2">
      <c r="A104" s="36"/>
      <c r="B104" s="36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15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</row>
    <row r="105" spans="1:244" x14ac:dyDescent="0.2">
      <c r="A105" s="36"/>
      <c r="B105" s="36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15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</row>
    <row r="106" spans="1:244" x14ac:dyDescent="0.2">
      <c r="A106" s="36"/>
      <c r="B106" s="36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15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</row>
    <row r="107" spans="1:244" x14ac:dyDescent="0.2">
      <c r="A107" s="36"/>
      <c r="B107" s="36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15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</row>
    <row r="108" spans="1:244" x14ac:dyDescent="0.2">
      <c r="A108" s="36"/>
      <c r="B108" s="36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15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</row>
    <row r="109" spans="1:244" x14ac:dyDescent="0.2">
      <c r="A109" s="36"/>
      <c r="B109" s="36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15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</row>
    <row r="110" spans="1:244" x14ac:dyDescent="0.2">
      <c r="A110" s="36"/>
      <c r="B110" s="36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15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</row>
    <row r="111" spans="1:244" x14ac:dyDescent="0.2">
      <c r="A111" s="36"/>
      <c r="B111" s="36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15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</row>
    <row r="112" spans="1:244" x14ac:dyDescent="0.2">
      <c r="A112" s="36"/>
      <c r="B112" s="36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15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</row>
    <row r="113" spans="1:244" x14ac:dyDescent="0.2">
      <c r="A113" s="36"/>
      <c r="B113" s="36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15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</row>
    <row r="114" spans="1:244" x14ac:dyDescent="0.2">
      <c r="A114" s="36"/>
      <c r="B114" s="36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15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</row>
    <row r="115" spans="1:244" x14ac:dyDescent="0.2">
      <c r="A115" s="36"/>
      <c r="B115" s="36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15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</row>
    <row r="116" spans="1:244" x14ac:dyDescent="0.2">
      <c r="A116" s="36"/>
      <c r="B116" s="36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15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</row>
    <row r="117" spans="1:244" x14ac:dyDescent="0.2">
      <c r="A117" s="36"/>
      <c r="B117" s="36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15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</row>
    <row r="118" spans="1:244" x14ac:dyDescent="0.2">
      <c r="A118" s="36"/>
      <c r="B118" s="36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15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</row>
    <row r="119" spans="1:244" x14ac:dyDescent="0.2">
      <c r="A119" s="36"/>
      <c r="B119" s="36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15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</row>
    <row r="120" spans="1:244" x14ac:dyDescent="0.2">
      <c r="A120" s="36"/>
      <c r="B120" s="36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15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</row>
    <row r="121" spans="1:244" x14ac:dyDescent="0.2">
      <c r="A121" s="36"/>
      <c r="B121" s="36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15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</row>
    <row r="122" spans="1:244" x14ac:dyDescent="0.2">
      <c r="A122" s="36"/>
      <c r="B122" s="36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15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</row>
    <row r="123" spans="1:244" x14ac:dyDescent="0.2">
      <c r="A123" s="36"/>
      <c r="B123" s="36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15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</row>
    <row r="124" spans="1:244" x14ac:dyDescent="0.2">
      <c r="A124" s="36"/>
      <c r="B124" s="36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15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</row>
    <row r="125" spans="1:244" x14ac:dyDescent="0.2">
      <c r="A125" s="36"/>
      <c r="B125" s="36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15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</row>
    <row r="126" spans="1:244" x14ac:dyDescent="0.2">
      <c r="A126" s="36"/>
      <c r="B126" s="36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15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</row>
    <row r="127" spans="1:244" x14ac:dyDescent="0.2">
      <c r="A127" s="36"/>
      <c r="B127" s="36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15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</row>
    <row r="128" spans="1:244" x14ac:dyDescent="0.2">
      <c r="A128" s="36"/>
      <c r="B128" s="36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15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</row>
    <row r="129" spans="1:244" x14ac:dyDescent="0.2">
      <c r="A129" s="36"/>
      <c r="B129" s="36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15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</row>
    <row r="130" spans="1:244" x14ac:dyDescent="0.2">
      <c r="A130" s="36"/>
      <c r="B130" s="36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15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</row>
    <row r="131" spans="1:244" x14ac:dyDescent="0.2">
      <c r="A131" s="36"/>
      <c r="B131" s="36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15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</row>
    <row r="132" spans="1:244" x14ac:dyDescent="0.2">
      <c r="A132" s="36"/>
      <c r="B132" s="36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15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</row>
    <row r="133" spans="1:244" x14ac:dyDescent="0.2">
      <c r="A133" s="36"/>
      <c r="B133" s="36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15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6"/>
      <c r="GC133" s="36"/>
      <c r="GD133" s="36"/>
      <c r="GE133" s="36"/>
      <c r="GF133" s="36"/>
      <c r="GG133" s="36"/>
      <c r="GH133" s="36"/>
      <c r="GI133" s="36"/>
      <c r="GJ133" s="36"/>
      <c r="GK133" s="36"/>
      <c r="GL133" s="36"/>
      <c r="GM133" s="36"/>
      <c r="GN133" s="36"/>
      <c r="GO133" s="36"/>
      <c r="GP133" s="36"/>
      <c r="GQ133" s="36"/>
      <c r="GR133" s="36"/>
      <c r="GS133" s="36"/>
      <c r="GT133" s="36"/>
      <c r="GU133" s="36"/>
      <c r="GV133" s="36"/>
      <c r="GW133" s="36"/>
      <c r="GX133" s="36"/>
      <c r="GY133" s="36"/>
      <c r="GZ133" s="36"/>
      <c r="HA133" s="36"/>
      <c r="HB133" s="36"/>
      <c r="HC133" s="36"/>
      <c r="HD133" s="36"/>
      <c r="HE133" s="36"/>
      <c r="HF133" s="36"/>
      <c r="HG133" s="36"/>
      <c r="HH133" s="36"/>
      <c r="HI133" s="36"/>
      <c r="HJ133" s="36"/>
      <c r="HK133" s="36"/>
      <c r="HL133" s="36"/>
      <c r="HM133" s="36"/>
      <c r="HN133" s="36"/>
      <c r="HO133" s="36"/>
      <c r="HP133" s="36"/>
      <c r="HQ133" s="36"/>
      <c r="HR133" s="36"/>
      <c r="HS133" s="36"/>
      <c r="HT133" s="36"/>
      <c r="HU133" s="36"/>
      <c r="HV133" s="36"/>
      <c r="HW133" s="36"/>
      <c r="HX133" s="36"/>
      <c r="HY133" s="36"/>
      <c r="HZ133" s="36"/>
      <c r="IA133" s="36"/>
      <c r="IB133" s="36"/>
      <c r="IC133" s="36"/>
      <c r="ID133" s="36"/>
      <c r="IE133" s="36"/>
      <c r="IF133" s="36"/>
      <c r="IG133" s="36"/>
      <c r="IH133" s="36"/>
      <c r="II133" s="36"/>
      <c r="IJ133" s="36"/>
    </row>
    <row r="134" spans="1:244" x14ac:dyDescent="0.2">
      <c r="A134" s="36"/>
      <c r="B134" s="36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15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  <c r="FY134" s="36"/>
      <c r="FZ134" s="36"/>
      <c r="GA134" s="36"/>
      <c r="GB134" s="36"/>
      <c r="GC134" s="36"/>
      <c r="GD134" s="36"/>
      <c r="GE134" s="36"/>
      <c r="GF134" s="36"/>
      <c r="GG134" s="36"/>
      <c r="GH134" s="36"/>
      <c r="GI134" s="36"/>
      <c r="GJ134" s="36"/>
      <c r="GK134" s="36"/>
      <c r="GL134" s="36"/>
      <c r="GM134" s="36"/>
      <c r="GN134" s="36"/>
      <c r="GO134" s="36"/>
      <c r="GP134" s="36"/>
      <c r="GQ134" s="36"/>
      <c r="GR134" s="36"/>
      <c r="GS134" s="36"/>
      <c r="GT134" s="36"/>
      <c r="GU134" s="36"/>
      <c r="GV134" s="36"/>
      <c r="GW134" s="36"/>
      <c r="GX134" s="36"/>
      <c r="GY134" s="36"/>
      <c r="GZ134" s="36"/>
      <c r="HA134" s="36"/>
      <c r="HB134" s="36"/>
      <c r="HC134" s="36"/>
      <c r="HD134" s="36"/>
      <c r="HE134" s="36"/>
      <c r="HF134" s="36"/>
      <c r="HG134" s="36"/>
      <c r="HH134" s="36"/>
      <c r="HI134" s="36"/>
      <c r="HJ134" s="36"/>
      <c r="HK134" s="36"/>
      <c r="HL134" s="36"/>
      <c r="HM134" s="36"/>
      <c r="HN134" s="36"/>
      <c r="HO134" s="36"/>
      <c r="HP134" s="36"/>
      <c r="HQ134" s="36"/>
      <c r="HR134" s="36"/>
      <c r="HS134" s="36"/>
      <c r="HT134" s="36"/>
      <c r="HU134" s="36"/>
      <c r="HV134" s="36"/>
      <c r="HW134" s="36"/>
      <c r="HX134" s="36"/>
      <c r="HY134" s="36"/>
      <c r="HZ134" s="36"/>
      <c r="IA134" s="36"/>
      <c r="IB134" s="36"/>
      <c r="IC134" s="36"/>
      <c r="ID134" s="36"/>
      <c r="IE134" s="36"/>
      <c r="IF134" s="36"/>
      <c r="IG134" s="36"/>
      <c r="IH134" s="36"/>
      <c r="II134" s="36"/>
      <c r="IJ134" s="36"/>
    </row>
    <row r="135" spans="1:244" x14ac:dyDescent="0.2">
      <c r="A135" s="36"/>
      <c r="B135" s="36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15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  <c r="FY135" s="36"/>
      <c r="FZ135" s="36"/>
      <c r="GA135" s="36"/>
      <c r="GB135" s="36"/>
      <c r="GC135" s="36"/>
      <c r="GD135" s="36"/>
      <c r="GE135" s="36"/>
      <c r="GF135" s="36"/>
      <c r="GG135" s="36"/>
      <c r="GH135" s="36"/>
      <c r="GI135" s="36"/>
      <c r="GJ135" s="36"/>
      <c r="GK135" s="36"/>
      <c r="GL135" s="36"/>
      <c r="GM135" s="36"/>
      <c r="GN135" s="36"/>
      <c r="GO135" s="36"/>
      <c r="GP135" s="36"/>
      <c r="GQ135" s="36"/>
      <c r="GR135" s="36"/>
      <c r="GS135" s="36"/>
      <c r="GT135" s="36"/>
      <c r="GU135" s="36"/>
      <c r="GV135" s="36"/>
      <c r="GW135" s="36"/>
      <c r="GX135" s="36"/>
      <c r="GY135" s="36"/>
      <c r="GZ135" s="36"/>
      <c r="HA135" s="36"/>
      <c r="HB135" s="36"/>
      <c r="HC135" s="36"/>
      <c r="HD135" s="36"/>
      <c r="HE135" s="36"/>
      <c r="HF135" s="36"/>
      <c r="HG135" s="36"/>
      <c r="HH135" s="36"/>
      <c r="HI135" s="36"/>
      <c r="HJ135" s="36"/>
      <c r="HK135" s="36"/>
      <c r="HL135" s="36"/>
      <c r="HM135" s="36"/>
      <c r="HN135" s="36"/>
      <c r="HO135" s="36"/>
      <c r="HP135" s="36"/>
      <c r="HQ135" s="36"/>
      <c r="HR135" s="36"/>
      <c r="HS135" s="36"/>
      <c r="HT135" s="36"/>
      <c r="HU135" s="36"/>
      <c r="HV135" s="36"/>
      <c r="HW135" s="36"/>
      <c r="HX135" s="36"/>
      <c r="HY135" s="36"/>
      <c r="HZ135" s="36"/>
      <c r="IA135" s="36"/>
      <c r="IB135" s="36"/>
      <c r="IC135" s="36"/>
      <c r="ID135" s="36"/>
      <c r="IE135" s="36"/>
      <c r="IF135" s="36"/>
      <c r="IG135" s="36"/>
      <c r="IH135" s="36"/>
      <c r="II135" s="36"/>
      <c r="IJ135" s="36"/>
    </row>
    <row r="136" spans="1:244" x14ac:dyDescent="0.2">
      <c r="A136" s="36"/>
      <c r="B136" s="36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15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  <c r="FY136" s="36"/>
      <c r="FZ136" s="36"/>
      <c r="GA136" s="36"/>
      <c r="GB136" s="36"/>
      <c r="GC136" s="36"/>
      <c r="GD136" s="36"/>
      <c r="GE136" s="36"/>
      <c r="GF136" s="36"/>
      <c r="GG136" s="36"/>
      <c r="GH136" s="36"/>
      <c r="GI136" s="36"/>
      <c r="GJ136" s="36"/>
      <c r="GK136" s="36"/>
      <c r="GL136" s="36"/>
      <c r="GM136" s="36"/>
      <c r="GN136" s="36"/>
      <c r="GO136" s="36"/>
      <c r="GP136" s="36"/>
      <c r="GQ136" s="36"/>
      <c r="GR136" s="36"/>
      <c r="GS136" s="36"/>
      <c r="GT136" s="36"/>
      <c r="GU136" s="36"/>
      <c r="GV136" s="36"/>
      <c r="GW136" s="36"/>
      <c r="GX136" s="36"/>
      <c r="GY136" s="36"/>
      <c r="GZ136" s="36"/>
      <c r="HA136" s="36"/>
      <c r="HB136" s="36"/>
      <c r="HC136" s="36"/>
      <c r="HD136" s="36"/>
      <c r="HE136" s="36"/>
      <c r="HF136" s="36"/>
      <c r="HG136" s="36"/>
      <c r="HH136" s="36"/>
      <c r="HI136" s="36"/>
      <c r="HJ136" s="36"/>
      <c r="HK136" s="36"/>
      <c r="HL136" s="36"/>
      <c r="HM136" s="36"/>
      <c r="HN136" s="36"/>
      <c r="HO136" s="36"/>
      <c r="HP136" s="36"/>
      <c r="HQ136" s="36"/>
      <c r="HR136" s="36"/>
      <c r="HS136" s="36"/>
      <c r="HT136" s="36"/>
      <c r="HU136" s="36"/>
      <c r="HV136" s="36"/>
      <c r="HW136" s="36"/>
      <c r="HX136" s="36"/>
      <c r="HY136" s="36"/>
      <c r="HZ136" s="36"/>
      <c r="IA136" s="36"/>
      <c r="IB136" s="36"/>
      <c r="IC136" s="36"/>
      <c r="ID136" s="36"/>
      <c r="IE136" s="36"/>
      <c r="IF136" s="36"/>
      <c r="IG136" s="36"/>
      <c r="IH136" s="36"/>
      <c r="II136" s="36"/>
      <c r="IJ136" s="36"/>
    </row>
    <row r="137" spans="1:244" x14ac:dyDescent="0.2">
      <c r="A137" s="36"/>
      <c r="B137" s="36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15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  <c r="FW137" s="36"/>
      <c r="FX137" s="36"/>
      <c r="FY137" s="36"/>
      <c r="FZ137" s="36"/>
      <c r="GA137" s="36"/>
      <c r="GB137" s="36"/>
      <c r="GC137" s="36"/>
      <c r="GD137" s="36"/>
      <c r="GE137" s="36"/>
      <c r="GF137" s="36"/>
      <c r="GG137" s="36"/>
      <c r="GH137" s="36"/>
      <c r="GI137" s="36"/>
      <c r="GJ137" s="36"/>
      <c r="GK137" s="36"/>
      <c r="GL137" s="36"/>
      <c r="GM137" s="36"/>
      <c r="GN137" s="36"/>
      <c r="GO137" s="36"/>
      <c r="GP137" s="36"/>
      <c r="GQ137" s="36"/>
      <c r="GR137" s="36"/>
      <c r="GS137" s="36"/>
      <c r="GT137" s="36"/>
      <c r="GU137" s="36"/>
      <c r="GV137" s="36"/>
      <c r="GW137" s="36"/>
      <c r="GX137" s="36"/>
      <c r="GY137" s="36"/>
      <c r="GZ137" s="36"/>
      <c r="HA137" s="36"/>
      <c r="HB137" s="36"/>
      <c r="HC137" s="36"/>
      <c r="HD137" s="36"/>
      <c r="HE137" s="36"/>
      <c r="HF137" s="36"/>
      <c r="HG137" s="36"/>
      <c r="HH137" s="36"/>
      <c r="HI137" s="36"/>
      <c r="HJ137" s="36"/>
      <c r="HK137" s="36"/>
      <c r="HL137" s="36"/>
      <c r="HM137" s="36"/>
      <c r="HN137" s="36"/>
      <c r="HO137" s="36"/>
      <c r="HP137" s="36"/>
      <c r="HQ137" s="36"/>
      <c r="HR137" s="36"/>
      <c r="HS137" s="36"/>
      <c r="HT137" s="36"/>
      <c r="HU137" s="36"/>
      <c r="HV137" s="36"/>
      <c r="HW137" s="36"/>
      <c r="HX137" s="36"/>
      <c r="HY137" s="36"/>
      <c r="HZ137" s="36"/>
      <c r="IA137" s="36"/>
      <c r="IB137" s="36"/>
      <c r="IC137" s="36"/>
      <c r="ID137" s="36"/>
      <c r="IE137" s="36"/>
      <c r="IF137" s="36"/>
      <c r="IG137" s="36"/>
      <c r="IH137" s="36"/>
      <c r="II137" s="36"/>
      <c r="IJ137" s="36"/>
    </row>
    <row r="138" spans="1:244" x14ac:dyDescent="0.2">
      <c r="A138" s="36"/>
      <c r="B138" s="36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15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  <c r="FW138" s="36"/>
      <c r="FX138" s="36"/>
      <c r="FY138" s="36"/>
      <c r="FZ138" s="36"/>
      <c r="GA138" s="36"/>
      <c r="GB138" s="36"/>
      <c r="GC138" s="36"/>
      <c r="GD138" s="36"/>
      <c r="GE138" s="36"/>
      <c r="GF138" s="36"/>
      <c r="GG138" s="36"/>
      <c r="GH138" s="36"/>
      <c r="GI138" s="36"/>
      <c r="GJ138" s="36"/>
      <c r="GK138" s="36"/>
      <c r="GL138" s="36"/>
      <c r="GM138" s="36"/>
      <c r="GN138" s="36"/>
      <c r="GO138" s="36"/>
      <c r="GP138" s="36"/>
      <c r="GQ138" s="36"/>
      <c r="GR138" s="36"/>
      <c r="GS138" s="36"/>
      <c r="GT138" s="36"/>
      <c r="GU138" s="36"/>
      <c r="GV138" s="36"/>
      <c r="GW138" s="36"/>
      <c r="GX138" s="36"/>
      <c r="GY138" s="36"/>
      <c r="GZ138" s="36"/>
      <c r="HA138" s="36"/>
      <c r="HB138" s="36"/>
      <c r="HC138" s="36"/>
      <c r="HD138" s="36"/>
      <c r="HE138" s="36"/>
      <c r="HF138" s="36"/>
      <c r="HG138" s="36"/>
      <c r="HH138" s="36"/>
      <c r="HI138" s="36"/>
      <c r="HJ138" s="36"/>
      <c r="HK138" s="36"/>
      <c r="HL138" s="36"/>
      <c r="HM138" s="36"/>
      <c r="HN138" s="36"/>
      <c r="HO138" s="36"/>
      <c r="HP138" s="36"/>
      <c r="HQ138" s="36"/>
      <c r="HR138" s="36"/>
      <c r="HS138" s="36"/>
      <c r="HT138" s="36"/>
      <c r="HU138" s="36"/>
      <c r="HV138" s="36"/>
      <c r="HW138" s="36"/>
      <c r="HX138" s="36"/>
      <c r="HY138" s="36"/>
      <c r="HZ138" s="36"/>
      <c r="IA138" s="36"/>
      <c r="IB138" s="36"/>
      <c r="IC138" s="36"/>
      <c r="ID138" s="36"/>
      <c r="IE138" s="36"/>
      <c r="IF138" s="36"/>
      <c r="IG138" s="36"/>
      <c r="IH138" s="36"/>
      <c r="II138" s="36"/>
      <c r="IJ138" s="36"/>
    </row>
    <row r="139" spans="1:244" x14ac:dyDescent="0.2">
      <c r="A139" s="36"/>
      <c r="B139" s="36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15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  <c r="FY139" s="36"/>
      <c r="FZ139" s="36"/>
      <c r="GA139" s="36"/>
      <c r="GB139" s="36"/>
      <c r="GC139" s="36"/>
      <c r="GD139" s="36"/>
      <c r="GE139" s="36"/>
      <c r="GF139" s="36"/>
      <c r="GG139" s="36"/>
      <c r="GH139" s="36"/>
      <c r="GI139" s="36"/>
      <c r="GJ139" s="36"/>
      <c r="GK139" s="36"/>
      <c r="GL139" s="36"/>
      <c r="GM139" s="36"/>
      <c r="GN139" s="36"/>
      <c r="GO139" s="36"/>
      <c r="GP139" s="36"/>
      <c r="GQ139" s="36"/>
      <c r="GR139" s="36"/>
      <c r="GS139" s="36"/>
      <c r="GT139" s="36"/>
      <c r="GU139" s="36"/>
      <c r="GV139" s="36"/>
      <c r="GW139" s="36"/>
      <c r="GX139" s="36"/>
      <c r="GY139" s="36"/>
      <c r="GZ139" s="36"/>
      <c r="HA139" s="36"/>
      <c r="HB139" s="36"/>
      <c r="HC139" s="36"/>
      <c r="HD139" s="36"/>
      <c r="HE139" s="36"/>
      <c r="HF139" s="36"/>
      <c r="HG139" s="36"/>
      <c r="HH139" s="36"/>
      <c r="HI139" s="36"/>
      <c r="HJ139" s="36"/>
      <c r="HK139" s="36"/>
      <c r="HL139" s="36"/>
      <c r="HM139" s="36"/>
      <c r="HN139" s="36"/>
      <c r="HO139" s="36"/>
      <c r="HP139" s="36"/>
      <c r="HQ139" s="36"/>
      <c r="HR139" s="36"/>
      <c r="HS139" s="36"/>
      <c r="HT139" s="36"/>
      <c r="HU139" s="36"/>
      <c r="HV139" s="36"/>
      <c r="HW139" s="36"/>
      <c r="HX139" s="36"/>
      <c r="HY139" s="36"/>
      <c r="HZ139" s="36"/>
      <c r="IA139" s="36"/>
      <c r="IB139" s="36"/>
      <c r="IC139" s="36"/>
      <c r="ID139" s="36"/>
      <c r="IE139" s="36"/>
      <c r="IF139" s="36"/>
      <c r="IG139" s="36"/>
      <c r="IH139" s="36"/>
      <c r="II139" s="36"/>
      <c r="IJ139" s="36"/>
    </row>
    <row r="140" spans="1:244" x14ac:dyDescent="0.2">
      <c r="A140" s="36"/>
      <c r="B140" s="36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15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  <c r="FW140" s="36"/>
      <c r="FX140" s="36"/>
      <c r="FY140" s="36"/>
      <c r="FZ140" s="36"/>
      <c r="GA140" s="36"/>
      <c r="GB140" s="36"/>
      <c r="GC140" s="36"/>
      <c r="GD140" s="36"/>
      <c r="GE140" s="36"/>
      <c r="GF140" s="36"/>
      <c r="GG140" s="36"/>
      <c r="GH140" s="36"/>
      <c r="GI140" s="36"/>
      <c r="GJ140" s="36"/>
      <c r="GK140" s="36"/>
      <c r="GL140" s="36"/>
      <c r="GM140" s="36"/>
      <c r="GN140" s="36"/>
      <c r="GO140" s="36"/>
      <c r="GP140" s="36"/>
      <c r="GQ140" s="36"/>
      <c r="GR140" s="36"/>
      <c r="GS140" s="36"/>
      <c r="GT140" s="36"/>
      <c r="GU140" s="36"/>
      <c r="GV140" s="36"/>
      <c r="GW140" s="36"/>
      <c r="GX140" s="36"/>
      <c r="GY140" s="36"/>
      <c r="GZ140" s="36"/>
      <c r="HA140" s="36"/>
      <c r="HB140" s="36"/>
      <c r="HC140" s="36"/>
      <c r="HD140" s="36"/>
      <c r="HE140" s="36"/>
      <c r="HF140" s="36"/>
      <c r="HG140" s="36"/>
      <c r="HH140" s="36"/>
      <c r="HI140" s="36"/>
      <c r="HJ140" s="36"/>
      <c r="HK140" s="36"/>
      <c r="HL140" s="36"/>
      <c r="HM140" s="36"/>
      <c r="HN140" s="36"/>
      <c r="HO140" s="36"/>
      <c r="HP140" s="36"/>
      <c r="HQ140" s="36"/>
      <c r="HR140" s="36"/>
      <c r="HS140" s="36"/>
      <c r="HT140" s="36"/>
      <c r="HU140" s="36"/>
      <c r="HV140" s="36"/>
      <c r="HW140" s="36"/>
      <c r="HX140" s="36"/>
      <c r="HY140" s="36"/>
      <c r="HZ140" s="36"/>
      <c r="IA140" s="36"/>
      <c r="IB140" s="36"/>
      <c r="IC140" s="36"/>
      <c r="ID140" s="36"/>
      <c r="IE140" s="36"/>
      <c r="IF140" s="36"/>
      <c r="IG140" s="36"/>
      <c r="IH140" s="36"/>
      <c r="II140" s="36"/>
      <c r="IJ140" s="36"/>
    </row>
    <row r="141" spans="1:244" x14ac:dyDescent="0.2">
      <c r="A141" s="36"/>
      <c r="B141" s="36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15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  <c r="FW141" s="36"/>
      <c r="FX141" s="36"/>
      <c r="FY141" s="36"/>
      <c r="FZ141" s="36"/>
      <c r="GA141" s="36"/>
      <c r="GB141" s="36"/>
      <c r="GC141" s="36"/>
      <c r="GD141" s="36"/>
      <c r="GE141" s="36"/>
      <c r="GF141" s="36"/>
      <c r="GG141" s="36"/>
      <c r="GH141" s="36"/>
      <c r="GI141" s="36"/>
      <c r="GJ141" s="36"/>
      <c r="GK141" s="36"/>
      <c r="GL141" s="36"/>
      <c r="GM141" s="36"/>
      <c r="GN141" s="36"/>
      <c r="GO141" s="36"/>
      <c r="GP141" s="36"/>
      <c r="GQ141" s="36"/>
      <c r="GR141" s="36"/>
      <c r="GS141" s="36"/>
      <c r="GT141" s="36"/>
      <c r="GU141" s="36"/>
      <c r="GV141" s="36"/>
      <c r="GW141" s="36"/>
      <c r="GX141" s="36"/>
      <c r="GY141" s="36"/>
      <c r="GZ141" s="36"/>
      <c r="HA141" s="36"/>
      <c r="HB141" s="36"/>
      <c r="HC141" s="36"/>
      <c r="HD141" s="36"/>
      <c r="HE141" s="36"/>
      <c r="HF141" s="36"/>
      <c r="HG141" s="36"/>
      <c r="HH141" s="36"/>
      <c r="HI141" s="36"/>
      <c r="HJ141" s="36"/>
      <c r="HK141" s="36"/>
      <c r="HL141" s="36"/>
      <c r="HM141" s="36"/>
      <c r="HN141" s="36"/>
      <c r="HO141" s="36"/>
      <c r="HP141" s="36"/>
      <c r="HQ141" s="36"/>
      <c r="HR141" s="36"/>
      <c r="HS141" s="36"/>
      <c r="HT141" s="36"/>
      <c r="HU141" s="36"/>
      <c r="HV141" s="36"/>
      <c r="HW141" s="36"/>
      <c r="HX141" s="36"/>
      <c r="HY141" s="36"/>
      <c r="HZ141" s="36"/>
      <c r="IA141" s="36"/>
      <c r="IB141" s="36"/>
      <c r="IC141" s="36"/>
      <c r="ID141" s="36"/>
      <c r="IE141" s="36"/>
      <c r="IF141" s="36"/>
      <c r="IG141" s="36"/>
      <c r="IH141" s="36"/>
      <c r="II141" s="36"/>
      <c r="IJ141" s="36"/>
    </row>
    <row r="142" spans="1:244" x14ac:dyDescent="0.2">
      <c r="A142" s="36"/>
      <c r="B142" s="36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15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  <c r="FW142" s="36"/>
      <c r="FX142" s="36"/>
      <c r="FY142" s="36"/>
      <c r="FZ142" s="36"/>
      <c r="GA142" s="36"/>
      <c r="GB142" s="36"/>
      <c r="GC142" s="36"/>
      <c r="GD142" s="36"/>
      <c r="GE142" s="36"/>
      <c r="GF142" s="36"/>
      <c r="GG142" s="36"/>
      <c r="GH142" s="36"/>
      <c r="GI142" s="36"/>
      <c r="GJ142" s="36"/>
      <c r="GK142" s="36"/>
      <c r="GL142" s="36"/>
      <c r="GM142" s="36"/>
      <c r="GN142" s="36"/>
      <c r="GO142" s="36"/>
      <c r="GP142" s="36"/>
      <c r="GQ142" s="36"/>
      <c r="GR142" s="36"/>
      <c r="GS142" s="36"/>
      <c r="GT142" s="36"/>
      <c r="GU142" s="36"/>
      <c r="GV142" s="36"/>
      <c r="GW142" s="36"/>
      <c r="GX142" s="36"/>
      <c r="GY142" s="36"/>
      <c r="GZ142" s="36"/>
      <c r="HA142" s="36"/>
      <c r="HB142" s="36"/>
      <c r="HC142" s="36"/>
      <c r="HD142" s="36"/>
      <c r="HE142" s="36"/>
      <c r="HF142" s="36"/>
      <c r="HG142" s="36"/>
      <c r="HH142" s="36"/>
      <c r="HI142" s="36"/>
      <c r="HJ142" s="36"/>
      <c r="HK142" s="36"/>
      <c r="HL142" s="36"/>
      <c r="HM142" s="36"/>
      <c r="HN142" s="36"/>
      <c r="HO142" s="36"/>
      <c r="HP142" s="36"/>
      <c r="HQ142" s="36"/>
      <c r="HR142" s="36"/>
      <c r="HS142" s="36"/>
      <c r="HT142" s="36"/>
      <c r="HU142" s="36"/>
      <c r="HV142" s="36"/>
      <c r="HW142" s="36"/>
      <c r="HX142" s="36"/>
      <c r="HY142" s="36"/>
      <c r="HZ142" s="36"/>
      <c r="IA142" s="36"/>
      <c r="IB142" s="36"/>
      <c r="IC142" s="36"/>
      <c r="ID142" s="36"/>
      <c r="IE142" s="36"/>
      <c r="IF142" s="36"/>
      <c r="IG142" s="36"/>
      <c r="IH142" s="36"/>
      <c r="II142" s="36"/>
      <c r="IJ142" s="36"/>
    </row>
    <row r="143" spans="1:244" x14ac:dyDescent="0.2">
      <c r="A143" s="36"/>
      <c r="B143" s="36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15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  <c r="FW143" s="36"/>
      <c r="FX143" s="36"/>
      <c r="FY143" s="36"/>
      <c r="FZ143" s="36"/>
      <c r="GA143" s="36"/>
      <c r="GB143" s="36"/>
      <c r="GC143" s="36"/>
      <c r="GD143" s="36"/>
      <c r="GE143" s="36"/>
      <c r="GF143" s="36"/>
      <c r="GG143" s="36"/>
      <c r="GH143" s="36"/>
      <c r="GI143" s="36"/>
      <c r="GJ143" s="36"/>
      <c r="GK143" s="36"/>
      <c r="GL143" s="36"/>
      <c r="GM143" s="36"/>
      <c r="GN143" s="36"/>
      <c r="GO143" s="36"/>
      <c r="GP143" s="36"/>
      <c r="GQ143" s="36"/>
      <c r="GR143" s="36"/>
      <c r="GS143" s="36"/>
      <c r="GT143" s="36"/>
      <c r="GU143" s="36"/>
      <c r="GV143" s="36"/>
      <c r="GW143" s="36"/>
      <c r="GX143" s="36"/>
      <c r="GY143" s="36"/>
      <c r="GZ143" s="36"/>
      <c r="HA143" s="36"/>
      <c r="HB143" s="36"/>
      <c r="HC143" s="36"/>
      <c r="HD143" s="36"/>
      <c r="HE143" s="36"/>
      <c r="HF143" s="36"/>
      <c r="HG143" s="36"/>
      <c r="HH143" s="36"/>
      <c r="HI143" s="36"/>
      <c r="HJ143" s="36"/>
      <c r="HK143" s="36"/>
      <c r="HL143" s="36"/>
      <c r="HM143" s="36"/>
      <c r="HN143" s="36"/>
      <c r="HO143" s="36"/>
      <c r="HP143" s="36"/>
      <c r="HQ143" s="36"/>
      <c r="HR143" s="36"/>
      <c r="HS143" s="36"/>
      <c r="HT143" s="36"/>
      <c r="HU143" s="36"/>
      <c r="HV143" s="36"/>
      <c r="HW143" s="36"/>
      <c r="HX143" s="36"/>
      <c r="HY143" s="36"/>
      <c r="HZ143" s="36"/>
      <c r="IA143" s="36"/>
      <c r="IB143" s="36"/>
      <c r="IC143" s="36"/>
      <c r="ID143" s="36"/>
      <c r="IE143" s="36"/>
      <c r="IF143" s="36"/>
      <c r="IG143" s="36"/>
      <c r="IH143" s="36"/>
      <c r="II143" s="36"/>
      <c r="IJ143" s="36"/>
    </row>
    <row r="144" spans="1:244" x14ac:dyDescent="0.2">
      <c r="A144" s="36"/>
      <c r="B144" s="36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15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  <c r="FW144" s="36"/>
      <c r="FX144" s="36"/>
      <c r="FY144" s="36"/>
      <c r="FZ144" s="36"/>
      <c r="GA144" s="36"/>
      <c r="GB144" s="36"/>
      <c r="GC144" s="36"/>
      <c r="GD144" s="36"/>
      <c r="GE144" s="36"/>
      <c r="GF144" s="36"/>
      <c r="GG144" s="36"/>
      <c r="GH144" s="36"/>
      <c r="GI144" s="36"/>
      <c r="GJ144" s="36"/>
      <c r="GK144" s="36"/>
      <c r="GL144" s="36"/>
      <c r="GM144" s="36"/>
      <c r="GN144" s="36"/>
      <c r="GO144" s="36"/>
      <c r="GP144" s="36"/>
      <c r="GQ144" s="36"/>
      <c r="GR144" s="36"/>
      <c r="GS144" s="36"/>
      <c r="GT144" s="36"/>
      <c r="GU144" s="36"/>
      <c r="GV144" s="36"/>
      <c r="GW144" s="36"/>
      <c r="GX144" s="36"/>
      <c r="GY144" s="36"/>
      <c r="GZ144" s="36"/>
      <c r="HA144" s="36"/>
      <c r="HB144" s="36"/>
      <c r="HC144" s="36"/>
      <c r="HD144" s="36"/>
      <c r="HE144" s="36"/>
      <c r="HF144" s="36"/>
      <c r="HG144" s="36"/>
      <c r="HH144" s="36"/>
      <c r="HI144" s="36"/>
      <c r="HJ144" s="36"/>
      <c r="HK144" s="36"/>
      <c r="HL144" s="36"/>
      <c r="HM144" s="36"/>
      <c r="HN144" s="36"/>
      <c r="HO144" s="36"/>
      <c r="HP144" s="36"/>
      <c r="HQ144" s="36"/>
      <c r="HR144" s="36"/>
      <c r="HS144" s="36"/>
      <c r="HT144" s="36"/>
      <c r="HU144" s="36"/>
      <c r="HV144" s="36"/>
      <c r="HW144" s="36"/>
      <c r="HX144" s="36"/>
      <c r="HY144" s="36"/>
      <c r="HZ144" s="36"/>
      <c r="IA144" s="36"/>
      <c r="IB144" s="36"/>
      <c r="IC144" s="36"/>
      <c r="ID144" s="36"/>
      <c r="IE144" s="36"/>
      <c r="IF144" s="36"/>
      <c r="IG144" s="36"/>
      <c r="IH144" s="36"/>
      <c r="II144" s="36"/>
      <c r="IJ144" s="36"/>
    </row>
    <row r="145" spans="1:244" x14ac:dyDescent="0.2">
      <c r="A145" s="36"/>
      <c r="B145" s="36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15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  <c r="FW145" s="36"/>
      <c r="FX145" s="36"/>
      <c r="FY145" s="36"/>
      <c r="FZ145" s="36"/>
      <c r="GA145" s="36"/>
      <c r="GB145" s="36"/>
      <c r="GC145" s="36"/>
      <c r="GD145" s="36"/>
      <c r="GE145" s="36"/>
      <c r="GF145" s="36"/>
      <c r="GG145" s="36"/>
      <c r="GH145" s="36"/>
      <c r="GI145" s="36"/>
      <c r="GJ145" s="36"/>
      <c r="GK145" s="36"/>
      <c r="GL145" s="36"/>
      <c r="GM145" s="36"/>
      <c r="GN145" s="36"/>
      <c r="GO145" s="36"/>
      <c r="GP145" s="36"/>
      <c r="GQ145" s="36"/>
      <c r="GR145" s="36"/>
      <c r="GS145" s="36"/>
      <c r="GT145" s="36"/>
      <c r="GU145" s="36"/>
      <c r="GV145" s="36"/>
      <c r="GW145" s="36"/>
      <c r="GX145" s="36"/>
      <c r="GY145" s="36"/>
      <c r="GZ145" s="36"/>
      <c r="HA145" s="36"/>
      <c r="HB145" s="36"/>
      <c r="HC145" s="36"/>
      <c r="HD145" s="36"/>
      <c r="HE145" s="36"/>
      <c r="HF145" s="36"/>
      <c r="HG145" s="36"/>
      <c r="HH145" s="36"/>
      <c r="HI145" s="36"/>
      <c r="HJ145" s="36"/>
      <c r="HK145" s="36"/>
      <c r="HL145" s="36"/>
      <c r="HM145" s="36"/>
      <c r="HN145" s="36"/>
      <c r="HO145" s="36"/>
      <c r="HP145" s="36"/>
      <c r="HQ145" s="36"/>
      <c r="HR145" s="36"/>
      <c r="HS145" s="36"/>
      <c r="HT145" s="36"/>
      <c r="HU145" s="36"/>
      <c r="HV145" s="36"/>
      <c r="HW145" s="36"/>
      <c r="HX145" s="36"/>
      <c r="HY145" s="36"/>
      <c r="HZ145" s="36"/>
      <c r="IA145" s="36"/>
      <c r="IB145" s="36"/>
      <c r="IC145" s="36"/>
      <c r="ID145" s="36"/>
      <c r="IE145" s="36"/>
      <c r="IF145" s="36"/>
      <c r="IG145" s="36"/>
      <c r="IH145" s="36"/>
      <c r="II145" s="36"/>
      <c r="IJ145" s="36"/>
    </row>
    <row r="146" spans="1:244" x14ac:dyDescent="0.2">
      <c r="A146" s="36"/>
      <c r="B146" s="36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15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  <c r="FW146" s="36"/>
      <c r="FX146" s="36"/>
      <c r="FY146" s="36"/>
      <c r="FZ146" s="36"/>
      <c r="GA146" s="36"/>
      <c r="GB146" s="36"/>
      <c r="GC146" s="36"/>
      <c r="GD146" s="36"/>
      <c r="GE146" s="36"/>
      <c r="GF146" s="36"/>
      <c r="GG146" s="36"/>
      <c r="GH146" s="36"/>
      <c r="GI146" s="36"/>
      <c r="GJ146" s="36"/>
      <c r="GK146" s="36"/>
      <c r="GL146" s="36"/>
      <c r="GM146" s="36"/>
      <c r="GN146" s="36"/>
      <c r="GO146" s="36"/>
      <c r="GP146" s="36"/>
      <c r="GQ146" s="36"/>
      <c r="GR146" s="36"/>
      <c r="GS146" s="36"/>
      <c r="GT146" s="36"/>
      <c r="GU146" s="36"/>
      <c r="GV146" s="36"/>
      <c r="GW146" s="36"/>
      <c r="GX146" s="36"/>
      <c r="GY146" s="36"/>
      <c r="GZ146" s="36"/>
      <c r="HA146" s="36"/>
      <c r="HB146" s="36"/>
      <c r="HC146" s="36"/>
      <c r="HD146" s="36"/>
      <c r="HE146" s="36"/>
      <c r="HF146" s="36"/>
      <c r="HG146" s="36"/>
      <c r="HH146" s="36"/>
      <c r="HI146" s="36"/>
      <c r="HJ146" s="36"/>
      <c r="HK146" s="36"/>
      <c r="HL146" s="36"/>
      <c r="HM146" s="36"/>
      <c r="HN146" s="36"/>
      <c r="HO146" s="36"/>
      <c r="HP146" s="36"/>
      <c r="HQ146" s="36"/>
      <c r="HR146" s="36"/>
      <c r="HS146" s="36"/>
      <c r="HT146" s="36"/>
      <c r="HU146" s="36"/>
      <c r="HV146" s="36"/>
      <c r="HW146" s="36"/>
      <c r="HX146" s="36"/>
      <c r="HY146" s="36"/>
      <c r="HZ146" s="36"/>
      <c r="IA146" s="36"/>
      <c r="IB146" s="36"/>
      <c r="IC146" s="36"/>
      <c r="ID146" s="36"/>
      <c r="IE146" s="36"/>
      <c r="IF146" s="36"/>
      <c r="IG146" s="36"/>
      <c r="IH146" s="36"/>
      <c r="II146" s="36"/>
      <c r="IJ146" s="36"/>
    </row>
    <row r="147" spans="1:244" x14ac:dyDescent="0.2">
      <c r="A147" s="36"/>
      <c r="B147" s="36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15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  <c r="FW147" s="36"/>
      <c r="FX147" s="36"/>
      <c r="FY147" s="36"/>
      <c r="FZ147" s="36"/>
      <c r="GA147" s="36"/>
      <c r="GB147" s="36"/>
      <c r="GC147" s="36"/>
      <c r="GD147" s="36"/>
      <c r="GE147" s="36"/>
      <c r="GF147" s="36"/>
      <c r="GG147" s="36"/>
      <c r="GH147" s="36"/>
      <c r="GI147" s="36"/>
      <c r="GJ147" s="36"/>
      <c r="GK147" s="36"/>
      <c r="GL147" s="36"/>
      <c r="GM147" s="36"/>
      <c r="GN147" s="36"/>
      <c r="GO147" s="36"/>
      <c r="GP147" s="36"/>
      <c r="GQ147" s="36"/>
      <c r="GR147" s="36"/>
      <c r="GS147" s="36"/>
      <c r="GT147" s="36"/>
      <c r="GU147" s="36"/>
      <c r="GV147" s="36"/>
      <c r="GW147" s="36"/>
      <c r="GX147" s="36"/>
      <c r="GY147" s="36"/>
      <c r="GZ147" s="36"/>
      <c r="HA147" s="36"/>
      <c r="HB147" s="36"/>
      <c r="HC147" s="36"/>
      <c r="HD147" s="36"/>
      <c r="HE147" s="36"/>
      <c r="HF147" s="36"/>
      <c r="HG147" s="36"/>
      <c r="HH147" s="36"/>
      <c r="HI147" s="36"/>
      <c r="HJ147" s="36"/>
      <c r="HK147" s="36"/>
      <c r="HL147" s="36"/>
      <c r="HM147" s="36"/>
      <c r="HN147" s="36"/>
      <c r="HO147" s="36"/>
      <c r="HP147" s="36"/>
      <c r="HQ147" s="36"/>
      <c r="HR147" s="36"/>
      <c r="HS147" s="36"/>
      <c r="HT147" s="36"/>
      <c r="HU147" s="36"/>
      <c r="HV147" s="36"/>
      <c r="HW147" s="36"/>
      <c r="HX147" s="36"/>
      <c r="HY147" s="36"/>
      <c r="HZ147" s="36"/>
      <c r="IA147" s="36"/>
      <c r="IB147" s="36"/>
      <c r="IC147" s="36"/>
      <c r="ID147" s="36"/>
      <c r="IE147" s="36"/>
      <c r="IF147" s="36"/>
      <c r="IG147" s="36"/>
      <c r="IH147" s="36"/>
      <c r="II147" s="36"/>
      <c r="IJ147" s="36"/>
    </row>
    <row r="148" spans="1:244" x14ac:dyDescent="0.2">
      <c r="A148" s="36"/>
      <c r="B148" s="36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15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  <c r="FW148" s="36"/>
      <c r="FX148" s="36"/>
      <c r="FY148" s="36"/>
      <c r="FZ148" s="36"/>
      <c r="GA148" s="36"/>
      <c r="GB148" s="36"/>
      <c r="GC148" s="36"/>
      <c r="GD148" s="36"/>
      <c r="GE148" s="36"/>
      <c r="GF148" s="36"/>
      <c r="GG148" s="36"/>
      <c r="GH148" s="36"/>
      <c r="GI148" s="36"/>
      <c r="GJ148" s="36"/>
      <c r="GK148" s="36"/>
      <c r="GL148" s="36"/>
      <c r="GM148" s="36"/>
      <c r="GN148" s="36"/>
      <c r="GO148" s="36"/>
      <c r="GP148" s="36"/>
      <c r="GQ148" s="36"/>
      <c r="GR148" s="36"/>
      <c r="GS148" s="36"/>
      <c r="GT148" s="36"/>
      <c r="GU148" s="36"/>
      <c r="GV148" s="36"/>
      <c r="GW148" s="36"/>
      <c r="GX148" s="36"/>
      <c r="GY148" s="36"/>
      <c r="GZ148" s="36"/>
      <c r="HA148" s="36"/>
      <c r="HB148" s="36"/>
      <c r="HC148" s="36"/>
      <c r="HD148" s="36"/>
      <c r="HE148" s="36"/>
      <c r="HF148" s="36"/>
      <c r="HG148" s="36"/>
      <c r="HH148" s="36"/>
      <c r="HI148" s="36"/>
      <c r="HJ148" s="36"/>
      <c r="HK148" s="36"/>
      <c r="HL148" s="36"/>
      <c r="HM148" s="36"/>
      <c r="HN148" s="36"/>
      <c r="HO148" s="36"/>
      <c r="HP148" s="36"/>
      <c r="HQ148" s="36"/>
      <c r="HR148" s="36"/>
      <c r="HS148" s="36"/>
      <c r="HT148" s="36"/>
      <c r="HU148" s="36"/>
      <c r="HV148" s="36"/>
      <c r="HW148" s="36"/>
      <c r="HX148" s="36"/>
      <c r="HY148" s="36"/>
      <c r="HZ148" s="36"/>
      <c r="IA148" s="36"/>
      <c r="IB148" s="36"/>
      <c r="IC148" s="36"/>
      <c r="ID148" s="36"/>
      <c r="IE148" s="36"/>
      <c r="IF148" s="36"/>
      <c r="IG148" s="36"/>
      <c r="IH148" s="36"/>
      <c r="II148" s="36"/>
      <c r="IJ148" s="36"/>
    </row>
    <row r="149" spans="1:244" x14ac:dyDescent="0.2">
      <c r="A149" s="36"/>
      <c r="B149" s="36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15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  <c r="FW149" s="36"/>
      <c r="FX149" s="36"/>
      <c r="FY149" s="36"/>
      <c r="FZ149" s="36"/>
      <c r="GA149" s="36"/>
      <c r="GB149" s="36"/>
      <c r="GC149" s="36"/>
      <c r="GD149" s="36"/>
      <c r="GE149" s="36"/>
      <c r="GF149" s="36"/>
      <c r="GG149" s="36"/>
      <c r="GH149" s="36"/>
      <c r="GI149" s="36"/>
      <c r="GJ149" s="36"/>
      <c r="GK149" s="36"/>
      <c r="GL149" s="36"/>
      <c r="GM149" s="36"/>
      <c r="GN149" s="36"/>
      <c r="GO149" s="36"/>
      <c r="GP149" s="36"/>
      <c r="GQ149" s="36"/>
      <c r="GR149" s="36"/>
      <c r="GS149" s="36"/>
      <c r="GT149" s="36"/>
      <c r="GU149" s="36"/>
      <c r="GV149" s="36"/>
      <c r="GW149" s="36"/>
      <c r="GX149" s="36"/>
      <c r="GY149" s="36"/>
      <c r="GZ149" s="36"/>
      <c r="HA149" s="36"/>
      <c r="HB149" s="36"/>
      <c r="HC149" s="36"/>
      <c r="HD149" s="36"/>
      <c r="HE149" s="36"/>
      <c r="HF149" s="36"/>
      <c r="HG149" s="36"/>
      <c r="HH149" s="36"/>
      <c r="HI149" s="36"/>
      <c r="HJ149" s="36"/>
      <c r="HK149" s="36"/>
      <c r="HL149" s="36"/>
      <c r="HM149" s="36"/>
      <c r="HN149" s="36"/>
      <c r="HO149" s="36"/>
      <c r="HP149" s="36"/>
      <c r="HQ149" s="36"/>
      <c r="HR149" s="36"/>
      <c r="HS149" s="36"/>
      <c r="HT149" s="36"/>
      <c r="HU149" s="36"/>
      <c r="HV149" s="36"/>
      <c r="HW149" s="36"/>
      <c r="HX149" s="36"/>
      <c r="HY149" s="36"/>
      <c r="HZ149" s="36"/>
      <c r="IA149" s="36"/>
      <c r="IB149" s="36"/>
      <c r="IC149" s="36"/>
      <c r="ID149" s="36"/>
      <c r="IE149" s="36"/>
      <c r="IF149" s="36"/>
      <c r="IG149" s="36"/>
      <c r="IH149" s="36"/>
      <c r="II149" s="36"/>
      <c r="IJ149" s="36"/>
    </row>
    <row r="150" spans="1:244" x14ac:dyDescent="0.2">
      <c r="A150" s="36"/>
      <c r="B150" s="36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15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  <c r="FW150" s="36"/>
      <c r="FX150" s="36"/>
      <c r="FY150" s="36"/>
      <c r="FZ150" s="36"/>
      <c r="GA150" s="36"/>
      <c r="GB150" s="36"/>
      <c r="GC150" s="36"/>
      <c r="GD150" s="36"/>
      <c r="GE150" s="36"/>
      <c r="GF150" s="36"/>
      <c r="GG150" s="36"/>
      <c r="GH150" s="36"/>
      <c r="GI150" s="36"/>
      <c r="GJ150" s="36"/>
      <c r="GK150" s="36"/>
      <c r="GL150" s="36"/>
      <c r="GM150" s="36"/>
      <c r="GN150" s="36"/>
      <c r="GO150" s="36"/>
      <c r="GP150" s="36"/>
      <c r="GQ150" s="36"/>
      <c r="GR150" s="36"/>
      <c r="GS150" s="36"/>
      <c r="GT150" s="36"/>
      <c r="GU150" s="36"/>
      <c r="GV150" s="36"/>
      <c r="GW150" s="36"/>
      <c r="GX150" s="36"/>
      <c r="GY150" s="36"/>
      <c r="GZ150" s="36"/>
      <c r="HA150" s="36"/>
      <c r="HB150" s="36"/>
      <c r="HC150" s="36"/>
      <c r="HD150" s="36"/>
      <c r="HE150" s="36"/>
      <c r="HF150" s="36"/>
      <c r="HG150" s="36"/>
      <c r="HH150" s="36"/>
      <c r="HI150" s="36"/>
      <c r="HJ150" s="36"/>
      <c r="HK150" s="36"/>
      <c r="HL150" s="36"/>
      <c r="HM150" s="36"/>
      <c r="HN150" s="36"/>
      <c r="HO150" s="36"/>
      <c r="HP150" s="36"/>
      <c r="HQ150" s="36"/>
      <c r="HR150" s="36"/>
      <c r="HS150" s="36"/>
      <c r="HT150" s="36"/>
      <c r="HU150" s="36"/>
      <c r="HV150" s="36"/>
      <c r="HW150" s="36"/>
      <c r="HX150" s="36"/>
      <c r="HY150" s="36"/>
      <c r="HZ150" s="36"/>
      <c r="IA150" s="36"/>
      <c r="IB150" s="36"/>
      <c r="IC150" s="36"/>
      <c r="ID150" s="36"/>
      <c r="IE150" s="36"/>
      <c r="IF150" s="36"/>
      <c r="IG150" s="36"/>
      <c r="IH150" s="36"/>
      <c r="II150" s="36"/>
      <c r="IJ150" s="36"/>
    </row>
    <row r="151" spans="1:244" x14ac:dyDescent="0.2">
      <c r="A151" s="36"/>
      <c r="B151" s="36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  <c r="FW151" s="36"/>
      <c r="FX151" s="36"/>
      <c r="FY151" s="36"/>
      <c r="FZ151" s="36"/>
      <c r="GA151" s="36"/>
      <c r="GB151" s="36"/>
      <c r="GC151" s="36"/>
      <c r="GD151" s="36"/>
      <c r="GE151" s="36"/>
      <c r="GF151" s="36"/>
      <c r="GG151" s="36"/>
      <c r="GH151" s="36"/>
      <c r="GI151" s="36"/>
      <c r="GJ151" s="36"/>
      <c r="GK151" s="36"/>
      <c r="GL151" s="36"/>
      <c r="GM151" s="36"/>
      <c r="GN151" s="36"/>
      <c r="GO151" s="36"/>
      <c r="GP151" s="36"/>
      <c r="GQ151" s="36"/>
      <c r="GR151" s="36"/>
      <c r="GS151" s="36"/>
      <c r="GT151" s="36"/>
      <c r="GU151" s="36"/>
      <c r="GV151" s="36"/>
      <c r="GW151" s="36"/>
      <c r="GX151" s="36"/>
      <c r="GY151" s="36"/>
      <c r="GZ151" s="36"/>
      <c r="HA151" s="36"/>
      <c r="HB151" s="36"/>
      <c r="HC151" s="36"/>
      <c r="HD151" s="36"/>
      <c r="HE151" s="36"/>
      <c r="HF151" s="36"/>
      <c r="HG151" s="36"/>
      <c r="HH151" s="36"/>
      <c r="HI151" s="36"/>
      <c r="HJ151" s="36"/>
      <c r="HK151" s="36"/>
      <c r="HL151" s="36"/>
      <c r="HM151" s="36"/>
      <c r="HN151" s="36"/>
      <c r="HO151" s="36"/>
      <c r="HP151" s="36"/>
      <c r="HQ151" s="36"/>
      <c r="HR151" s="36"/>
      <c r="HS151" s="36"/>
      <c r="HT151" s="36"/>
      <c r="HU151" s="36"/>
      <c r="HV151" s="36"/>
      <c r="HW151" s="36"/>
      <c r="HX151" s="36"/>
      <c r="HY151" s="36"/>
      <c r="HZ151" s="36"/>
      <c r="IA151" s="36"/>
      <c r="IB151" s="36"/>
      <c r="IC151" s="36"/>
      <c r="ID151" s="36"/>
      <c r="IE151" s="36"/>
      <c r="IF151" s="36"/>
      <c r="IG151" s="36"/>
      <c r="IH151" s="36"/>
      <c r="II151" s="36"/>
      <c r="IJ151" s="36"/>
    </row>
  </sheetData>
  <mergeCells count="59">
    <mergeCell ref="B95:K95"/>
    <mergeCell ref="B96:K96"/>
    <mergeCell ref="B97:K97"/>
    <mergeCell ref="A74:J74"/>
    <mergeCell ref="A75:J75"/>
    <mergeCell ref="A76:J76"/>
    <mergeCell ref="K74:K81"/>
    <mergeCell ref="B84:M84"/>
    <mergeCell ref="B85:M85"/>
    <mergeCell ref="L74:P74"/>
    <mergeCell ref="L75:P75"/>
    <mergeCell ref="L76:P76"/>
    <mergeCell ref="L77:P77"/>
    <mergeCell ref="L78:P78"/>
    <mergeCell ref="L79:P79"/>
    <mergeCell ref="L80:P80"/>
    <mergeCell ref="L81:P81"/>
    <mergeCell ref="B83:M83"/>
    <mergeCell ref="N83:AB83"/>
    <mergeCell ref="A62:B62"/>
    <mergeCell ref="C72:H72"/>
    <mergeCell ref="C73:H73"/>
    <mergeCell ref="AB21:AB22"/>
    <mergeCell ref="W19:X20"/>
    <mergeCell ref="Y19:Z20"/>
    <mergeCell ref="AA19:AB20"/>
    <mergeCell ref="T21:T22"/>
    <mergeCell ref="V21:V22"/>
    <mergeCell ref="X21:X22"/>
    <mergeCell ref="Z21:Z22"/>
    <mergeCell ref="A17:A22"/>
    <mergeCell ref="B17:B22"/>
    <mergeCell ref="C17:H19"/>
    <mergeCell ref="I17:I22"/>
    <mergeCell ref="J17:P17"/>
    <mergeCell ref="C20:C22"/>
    <mergeCell ref="D20:D22"/>
    <mergeCell ref="L21:M21"/>
    <mergeCell ref="E20:E22"/>
    <mergeCell ref="F20:F22"/>
    <mergeCell ref="G20:G22"/>
    <mergeCell ref="H20:H22"/>
    <mergeCell ref="K21:K22"/>
    <mergeCell ref="C12:S12"/>
    <mergeCell ref="G9:S9"/>
    <mergeCell ref="Q17:AB17"/>
    <mergeCell ref="J18:J22"/>
    <mergeCell ref="K18:P18"/>
    <mergeCell ref="Q18:T18"/>
    <mergeCell ref="U18:X18"/>
    <mergeCell ref="Y18:AB18"/>
    <mergeCell ref="K19:M20"/>
    <mergeCell ref="N19:N22"/>
    <mergeCell ref="O19:O22"/>
    <mergeCell ref="P19:P22"/>
    <mergeCell ref="Q19:R20"/>
    <mergeCell ref="S19:T20"/>
    <mergeCell ref="U19:V20"/>
    <mergeCell ref="R21:R22"/>
  </mergeCells>
  <pageMargins left="0.70866141732283472" right="0.70866141732283472" top="0.39370078740157483" bottom="0.35433070866141736" header="0.31496062992125984" footer="0.31496062992125984"/>
  <pageSetup paperSize="9" scale="56" firstPageNumber="0" fitToHeight="0" orientation="landscape" r:id="rId1"/>
  <rowBreaks count="1" manualBreakCount="1">
    <brk id="4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Развернутый</vt:lpstr>
      <vt:lpstr>Развернутый!Область_печати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revision>1</cp:revision>
  <cp:lastPrinted>2022-09-27T08:51:39Z</cp:lastPrinted>
  <dcterms:created xsi:type="dcterms:W3CDTF">1996-10-09T02:32:33Z</dcterms:created>
  <dcterms:modified xsi:type="dcterms:W3CDTF">2022-09-27T08:51:57Z</dcterms:modified>
  <dc:language>en-US</dc:language>
</cp:coreProperties>
</file>